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5A439B54-C4FC-4E8F-A0E8-F15EE2506E8C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SVNHS" sheetId="5" state="hidden" r:id="rId5"/>
    <sheet name="TNHS" sheetId="6" state="hidden" r:id="rId6"/>
  </sheets>
  <calcPr calcId="181029"/>
</workbook>
</file>

<file path=xl/calcChain.xml><?xml version="1.0" encoding="utf-8"?>
<calcChain xmlns="http://schemas.openxmlformats.org/spreadsheetml/2006/main">
  <c r="M64" i="6" l="1"/>
  <c r="U57" i="6"/>
  <c r="M56" i="6"/>
  <c r="AB55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B45" i="6"/>
  <c r="AB51" i="6" s="1"/>
  <c r="X45" i="6"/>
  <c r="W45" i="6"/>
  <c r="W51" i="6" s="1"/>
  <c r="V45" i="6"/>
  <c r="R45" i="6"/>
  <c r="R51" i="6" s="1"/>
  <c r="Q45" i="6"/>
  <c r="P45" i="6"/>
  <c r="P51" i="6" s="1"/>
  <c r="O45" i="6"/>
  <c r="M45" i="6"/>
  <c r="M51" i="6" s="1"/>
  <c r="L45" i="6"/>
  <c r="K45" i="6"/>
  <c r="K51" i="6" s="1"/>
  <c r="J45" i="6"/>
  <c r="H45" i="6"/>
  <c r="H51" i="6" s="1"/>
  <c r="G45" i="6"/>
  <c r="F45" i="6"/>
  <c r="F51" i="6" s="1"/>
  <c r="E45" i="6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Y38" i="6"/>
  <c r="S38" i="6"/>
  <c r="N38" i="6"/>
  <c r="I38" i="6"/>
  <c r="AA37" i="6"/>
  <c r="Z37" i="6"/>
  <c r="AD37" i="6" s="1"/>
  <c r="Y37" i="6"/>
  <c r="S37" i="6"/>
  <c r="N37" i="6"/>
  <c r="I37" i="6"/>
  <c r="AA36" i="6"/>
  <c r="AA42" i="6" s="1"/>
  <c r="Z36" i="6"/>
  <c r="Z42" i="6" s="1"/>
  <c r="Y36" i="6"/>
  <c r="Y42" i="6" s="1"/>
  <c r="S36" i="6"/>
  <c r="N36" i="6"/>
  <c r="N42" i="6" s="1"/>
  <c r="I36" i="6"/>
  <c r="AA35" i="6"/>
  <c r="Z35" i="6"/>
  <c r="AD35" i="6" s="1"/>
  <c r="Y35" i="6"/>
  <c r="S35" i="6"/>
  <c r="N35" i="6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Z47" i="6" s="1"/>
  <c r="Y29" i="6"/>
  <c r="S29" i="6"/>
  <c r="N29" i="6"/>
  <c r="I29" i="6"/>
  <c r="AA28" i="6"/>
  <c r="Z28" i="6"/>
  <c r="Y28" i="6"/>
  <c r="S28" i="6"/>
  <c r="N28" i="6"/>
  <c r="I28" i="6"/>
  <c r="AA27" i="6"/>
  <c r="AA33" i="6" s="1"/>
  <c r="Z27" i="6"/>
  <c r="Z45" i="6" s="1"/>
  <c r="Y27" i="6"/>
  <c r="Y33" i="6" s="1"/>
  <c r="S27" i="6"/>
  <c r="S33" i="6" s="1"/>
  <c r="N27" i="6"/>
  <c r="I27" i="6"/>
  <c r="I33" i="6" s="1"/>
  <c r="AA26" i="6"/>
  <c r="Z26" i="6"/>
  <c r="AD26" i="6" s="1"/>
  <c r="Y26" i="6"/>
  <c r="S26" i="6"/>
  <c r="N26" i="6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Y20" i="6"/>
  <c r="Y47" i="6" s="1"/>
  <c r="S20" i="6"/>
  <c r="N20" i="6"/>
  <c r="T20" i="6" s="1"/>
  <c r="I20" i="6"/>
  <c r="AA19" i="6"/>
  <c r="AA46" i="6" s="1"/>
  <c r="Z19" i="6"/>
  <c r="Y19" i="6"/>
  <c r="Y46" i="6" s="1"/>
  <c r="S19" i="6"/>
  <c r="N19" i="6"/>
  <c r="T19" i="6" s="1"/>
  <c r="U19" i="6" s="1"/>
  <c r="I19" i="6"/>
  <c r="AA18" i="6"/>
  <c r="AA45" i="6" s="1"/>
  <c r="AA51" i="6" s="1"/>
  <c r="Z18" i="6"/>
  <c r="Y18" i="6"/>
  <c r="Y45" i="6" s="1"/>
  <c r="Y51" i="6" s="1"/>
  <c r="S18" i="6"/>
  <c r="N18" i="6"/>
  <c r="I18" i="6"/>
  <c r="AA17" i="6"/>
  <c r="AA44" i="6" s="1"/>
  <c r="Z17" i="6"/>
  <c r="Y17" i="6"/>
  <c r="Y44" i="6" s="1"/>
  <c r="S17" i="6"/>
  <c r="N17" i="6"/>
  <c r="I17" i="6"/>
  <c r="A16" i="6"/>
  <c r="A4" i="6"/>
  <c r="I66" i="5"/>
  <c r="F66" i="5"/>
  <c r="M65" i="5"/>
  <c r="M64" i="5"/>
  <c r="M63" i="5"/>
  <c r="I63" i="5"/>
  <c r="M58" i="5"/>
  <c r="U57" i="5"/>
  <c r="Y56" i="5"/>
  <c r="M56" i="5"/>
  <c r="AB55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B45" i="5"/>
  <c r="AB51" i="5" s="1"/>
  <c r="X45" i="5"/>
  <c r="W45" i="5"/>
  <c r="W51" i="5" s="1"/>
  <c r="V45" i="5"/>
  <c r="R45" i="5"/>
  <c r="R51" i="5" s="1"/>
  <c r="Q45" i="5"/>
  <c r="P45" i="5"/>
  <c r="P51" i="5" s="1"/>
  <c r="O45" i="5"/>
  <c r="M45" i="5"/>
  <c r="M51" i="5" s="1"/>
  <c r="L45" i="5"/>
  <c r="K45" i="5"/>
  <c r="K51" i="5" s="1"/>
  <c r="J45" i="5"/>
  <c r="H45" i="5"/>
  <c r="H51" i="5" s="1"/>
  <c r="G45" i="5"/>
  <c r="F45" i="5"/>
  <c r="F51" i="5" s="1"/>
  <c r="E45" i="5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AD38" i="5" s="1"/>
  <c r="Y38" i="5"/>
  <c r="S38" i="5"/>
  <c r="N38" i="5"/>
  <c r="I38" i="5"/>
  <c r="AA37" i="5"/>
  <c r="Z37" i="5"/>
  <c r="AD37" i="5" s="1"/>
  <c r="Y37" i="5"/>
  <c r="S37" i="5"/>
  <c r="N37" i="5"/>
  <c r="I37" i="5"/>
  <c r="AA36" i="5"/>
  <c r="AA42" i="5" s="1"/>
  <c r="Z36" i="5"/>
  <c r="Z42" i="5" s="1"/>
  <c r="Y36" i="5"/>
  <c r="Y42" i="5" s="1"/>
  <c r="S36" i="5"/>
  <c r="S42" i="5" s="1"/>
  <c r="N36" i="5"/>
  <c r="N42" i="5" s="1"/>
  <c r="I36" i="5"/>
  <c r="AA35" i="5"/>
  <c r="Z35" i="5"/>
  <c r="AD35" i="5" s="1"/>
  <c r="Y35" i="5"/>
  <c r="S35" i="5"/>
  <c r="N35" i="5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AD29" i="5" s="1"/>
  <c r="Y29" i="5"/>
  <c r="S29" i="5"/>
  <c r="N29" i="5"/>
  <c r="I29" i="5"/>
  <c r="AA28" i="5"/>
  <c r="Z28" i="5"/>
  <c r="AD28" i="5" s="1"/>
  <c r="Y28" i="5"/>
  <c r="S28" i="5"/>
  <c r="N28" i="5"/>
  <c r="I28" i="5"/>
  <c r="AA27" i="5"/>
  <c r="AA33" i="5" s="1"/>
  <c r="Z27" i="5"/>
  <c r="Z33" i="5" s="1"/>
  <c r="Y27" i="5"/>
  <c r="Y33" i="5" s="1"/>
  <c r="S27" i="5"/>
  <c r="S33" i="5" s="1"/>
  <c r="N27" i="5"/>
  <c r="I27" i="5"/>
  <c r="I33" i="5" s="1"/>
  <c r="AA26" i="5"/>
  <c r="Z26" i="5"/>
  <c r="AD26" i="5" s="1"/>
  <c r="Y26" i="5"/>
  <c r="S26" i="5"/>
  <c r="N26" i="5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Z47" i="5" s="1"/>
  <c r="Y20" i="5"/>
  <c r="Y47" i="5" s="1"/>
  <c r="S20" i="5"/>
  <c r="S47" i="5" s="1"/>
  <c r="N20" i="5"/>
  <c r="I20" i="5"/>
  <c r="I47" i="5" s="1"/>
  <c r="AA19" i="5"/>
  <c r="AA46" i="5" s="1"/>
  <c r="Z19" i="5"/>
  <c r="Z46" i="5" s="1"/>
  <c r="Y19" i="5"/>
  <c r="Y46" i="5" s="1"/>
  <c r="S19" i="5"/>
  <c r="S46" i="5" s="1"/>
  <c r="N19" i="5"/>
  <c r="N46" i="5" s="1"/>
  <c r="I19" i="5"/>
  <c r="I46" i="5" s="1"/>
  <c r="AA18" i="5"/>
  <c r="Z18" i="5"/>
  <c r="Y18" i="5"/>
  <c r="S18" i="5"/>
  <c r="N18" i="5"/>
  <c r="N45" i="5" s="1"/>
  <c r="I18" i="5"/>
  <c r="AA17" i="5"/>
  <c r="AA44" i="5" s="1"/>
  <c r="Z17" i="5"/>
  <c r="Z44" i="5" s="1"/>
  <c r="Y17" i="5"/>
  <c r="Y44" i="5" s="1"/>
  <c r="S17" i="5"/>
  <c r="S44" i="5" s="1"/>
  <c r="N17" i="5"/>
  <c r="N44" i="5" s="1"/>
  <c r="I17" i="5"/>
  <c r="I44" i="5" s="1"/>
  <c r="A16" i="5"/>
  <c r="A4" i="5"/>
  <c r="M65" i="4"/>
  <c r="M64" i="4"/>
  <c r="I63" i="4"/>
  <c r="J66" i="4" s="1"/>
  <c r="F63" i="4"/>
  <c r="F66" i="4" s="1"/>
  <c r="N66" i="4" s="1"/>
  <c r="M58" i="4"/>
  <c r="U57" i="4"/>
  <c r="Y56" i="4"/>
  <c r="Y57" i="4" s="1"/>
  <c r="M56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C51" i="4" s="1"/>
  <c r="AB45" i="4"/>
  <c r="X45" i="4"/>
  <c r="X51" i="4" s="1"/>
  <c r="W45" i="4"/>
  <c r="V45" i="4"/>
  <c r="V51" i="4" s="1"/>
  <c r="R45" i="4"/>
  <c r="Q45" i="4"/>
  <c r="Q51" i="4" s="1"/>
  <c r="P45" i="4"/>
  <c r="O45" i="4"/>
  <c r="O51" i="4" s="1"/>
  <c r="M45" i="4"/>
  <c r="L45" i="4"/>
  <c r="L51" i="4" s="1"/>
  <c r="K45" i="4"/>
  <c r="J45" i="4"/>
  <c r="J51" i="4" s="1"/>
  <c r="H45" i="4"/>
  <c r="G45" i="4"/>
  <c r="G51" i="4" s="1"/>
  <c r="F45" i="4"/>
  <c r="E45" i="4"/>
  <c r="E51" i="4" s="1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Y38" i="4"/>
  <c r="S38" i="4"/>
  <c r="N38" i="4"/>
  <c r="T38" i="4" s="1"/>
  <c r="I38" i="4"/>
  <c r="AA37" i="4"/>
  <c r="Z37" i="4"/>
  <c r="Y37" i="4"/>
  <c r="S37" i="4"/>
  <c r="N37" i="4"/>
  <c r="T37" i="4" s="1"/>
  <c r="I37" i="4"/>
  <c r="AA36" i="4"/>
  <c r="AA42" i="4" s="1"/>
  <c r="Z36" i="4"/>
  <c r="Z42" i="4" s="1"/>
  <c r="Y36" i="4"/>
  <c r="Y42" i="4" s="1"/>
  <c r="S36" i="4"/>
  <c r="S42" i="4" s="1"/>
  <c r="N36" i="4"/>
  <c r="T36" i="4" s="1"/>
  <c r="T42" i="4" s="1"/>
  <c r="I36" i="4"/>
  <c r="I42" i="4" s="1"/>
  <c r="AA35" i="4"/>
  <c r="Z35" i="4"/>
  <c r="Y35" i="4"/>
  <c r="S35" i="4"/>
  <c r="N35" i="4"/>
  <c r="T35" i="4" s="1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Y29" i="4"/>
  <c r="S29" i="4"/>
  <c r="N29" i="4"/>
  <c r="T29" i="4" s="1"/>
  <c r="I29" i="4"/>
  <c r="AA28" i="4"/>
  <c r="Z28" i="4"/>
  <c r="Y28" i="4"/>
  <c r="S28" i="4"/>
  <c r="N28" i="4"/>
  <c r="T28" i="4" s="1"/>
  <c r="I28" i="4"/>
  <c r="AA27" i="4"/>
  <c r="AA33" i="4" s="1"/>
  <c r="Z27" i="4"/>
  <c r="Z33" i="4" s="1"/>
  <c r="Y27" i="4"/>
  <c r="Y33" i="4" s="1"/>
  <c r="S27" i="4"/>
  <c r="S33" i="4" s="1"/>
  <c r="N27" i="4"/>
  <c r="N33" i="4" s="1"/>
  <c r="I27" i="4"/>
  <c r="AA26" i="4"/>
  <c r="Z26" i="4"/>
  <c r="Y26" i="4"/>
  <c r="S26" i="4"/>
  <c r="N26" i="4"/>
  <c r="T26" i="4" s="1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Z47" i="4" s="1"/>
  <c r="Y20" i="4"/>
  <c r="Y47" i="4" s="1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S46" i="4" s="1"/>
  <c r="N19" i="4"/>
  <c r="N46" i="4" s="1"/>
  <c r="I19" i="4"/>
  <c r="AA18" i="4"/>
  <c r="AA24" i="4" s="1"/>
  <c r="Z18" i="4"/>
  <c r="Z45" i="4" s="1"/>
  <c r="Z51" i="4" s="1"/>
  <c r="Y18" i="4"/>
  <c r="Y24" i="4" s="1"/>
  <c r="S18" i="4"/>
  <c r="S24" i="4" s="1"/>
  <c r="N18" i="4"/>
  <c r="N45" i="4" s="1"/>
  <c r="N51" i="4" s="1"/>
  <c r="I18" i="4"/>
  <c r="I24" i="4" s="1"/>
  <c r="AA17" i="4"/>
  <c r="AA44" i="4" s="1"/>
  <c r="Z17" i="4"/>
  <c r="Z44" i="4" s="1"/>
  <c r="Y17" i="4"/>
  <c r="Y44" i="4" s="1"/>
  <c r="S17" i="4"/>
  <c r="S44" i="4" s="1"/>
  <c r="N17" i="4"/>
  <c r="N44" i="4" s="1"/>
  <c r="I17" i="4"/>
  <c r="A16" i="4"/>
  <c r="A4" i="4"/>
  <c r="M64" i="3"/>
  <c r="I63" i="3"/>
  <c r="M63" i="3" s="1"/>
  <c r="M58" i="3"/>
  <c r="U57" i="3"/>
  <c r="M56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B45" i="3"/>
  <c r="AB51" i="3" s="1"/>
  <c r="X45" i="3"/>
  <c r="W45" i="3"/>
  <c r="W51" i="3" s="1"/>
  <c r="V45" i="3"/>
  <c r="R45" i="3"/>
  <c r="R51" i="3" s="1"/>
  <c r="Q45" i="3"/>
  <c r="P45" i="3"/>
  <c r="P51" i="3" s="1"/>
  <c r="O45" i="3"/>
  <c r="M45" i="3"/>
  <c r="M51" i="3" s="1"/>
  <c r="L45" i="3"/>
  <c r="K45" i="3"/>
  <c r="K51" i="3" s="1"/>
  <c r="J45" i="3"/>
  <c r="H45" i="3"/>
  <c r="H51" i="3" s="1"/>
  <c r="G45" i="3"/>
  <c r="F45" i="3"/>
  <c r="F51" i="3" s="1"/>
  <c r="E45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AD38" i="3" s="1"/>
  <c r="N38" i="3"/>
  <c r="T38" i="3" s="1"/>
  <c r="I38" i="3"/>
  <c r="U38" i="3" s="1"/>
  <c r="AA37" i="3"/>
  <c r="Z37" i="3"/>
  <c r="AD37" i="3" s="1"/>
  <c r="N37" i="3"/>
  <c r="T37" i="3" s="1"/>
  <c r="I37" i="3"/>
  <c r="U37" i="3" s="1"/>
  <c r="AA36" i="3"/>
  <c r="AA42" i="3" s="1"/>
  <c r="Z36" i="3"/>
  <c r="Z42" i="3" s="1"/>
  <c r="N36" i="3"/>
  <c r="N42" i="3" s="1"/>
  <c r="I36" i="3"/>
  <c r="I42" i="3" s="1"/>
  <c r="AC35" i="3"/>
  <c r="AC44" i="3" s="1"/>
  <c r="AB35" i="3"/>
  <c r="AB44" i="3" s="1"/>
  <c r="AA35" i="3"/>
  <c r="Z35" i="3"/>
  <c r="AD35" i="3" s="1"/>
  <c r="N35" i="3"/>
  <c r="T35" i="3" s="1"/>
  <c r="I35" i="3"/>
  <c r="U35" i="3" s="1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AD29" i="3" s="1"/>
  <c r="Y29" i="3"/>
  <c r="N29" i="3"/>
  <c r="T29" i="3" s="1"/>
  <c r="I29" i="3"/>
  <c r="AA28" i="3"/>
  <c r="Z28" i="3"/>
  <c r="Y28" i="3"/>
  <c r="S28" i="3"/>
  <c r="N28" i="3"/>
  <c r="T28" i="3" s="1"/>
  <c r="I28" i="3"/>
  <c r="AA27" i="3"/>
  <c r="AA33" i="3" s="1"/>
  <c r="Z27" i="3"/>
  <c r="Y27" i="3"/>
  <c r="Y33" i="3" s="1"/>
  <c r="S27" i="3"/>
  <c r="S33" i="3" s="1"/>
  <c r="N27" i="3"/>
  <c r="N33" i="3" s="1"/>
  <c r="I27" i="3"/>
  <c r="I33" i="3" s="1"/>
  <c r="AA26" i="3"/>
  <c r="Z26" i="3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AA47" i="3" s="1"/>
  <c r="Z20" i="3"/>
  <c r="Z47" i="3" s="1"/>
  <c r="Y20" i="3"/>
  <c r="Y47" i="3" s="1"/>
  <c r="S20" i="3"/>
  <c r="S47" i="3" s="1"/>
  <c r="N20" i="3"/>
  <c r="I20" i="3"/>
  <c r="AA19" i="3"/>
  <c r="Z19" i="3"/>
  <c r="Z46" i="3" s="1"/>
  <c r="Y19" i="3"/>
  <c r="S19" i="3"/>
  <c r="S46" i="3" s="1"/>
  <c r="N19" i="3"/>
  <c r="I19" i="3"/>
  <c r="I46" i="3" s="1"/>
  <c r="AA18" i="3"/>
  <c r="Z18" i="3"/>
  <c r="Z45" i="3" s="1"/>
  <c r="Z51" i="3" s="1"/>
  <c r="Y18" i="3"/>
  <c r="S18" i="3"/>
  <c r="S45" i="3" s="1"/>
  <c r="S51" i="3" s="1"/>
  <c r="N18" i="3"/>
  <c r="I18" i="3"/>
  <c r="AA17" i="3"/>
  <c r="Z17" i="3"/>
  <c r="Z44" i="3" s="1"/>
  <c r="Y17" i="3"/>
  <c r="S17" i="3"/>
  <c r="S44" i="3" s="1"/>
  <c r="N17" i="3"/>
  <c r="N44" i="3" s="1"/>
  <c r="I17" i="3"/>
  <c r="I44" i="3" s="1"/>
  <c r="A16" i="3"/>
  <c r="A4" i="3"/>
  <c r="M64" i="2"/>
  <c r="F63" i="2"/>
  <c r="F66" i="2" s="1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C38" i="2"/>
  <c r="AC38" i="1" s="1"/>
  <c r="AA38" i="2"/>
  <c r="Z38" i="2"/>
  <c r="AD38" i="2" s="1"/>
  <c r="Y38" i="2"/>
  <c r="S38" i="2"/>
  <c r="N38" i="2"/>
  <c r="I38" i="2"/>
  <c r="AA37" i="2"/>
  <c r="Z37" i="2"/>
  <c r="Y37" i="2"/>
  <c r="AC37" i="2" s="1"/>
  <c r="S37" i="2"/>
  <c r="N37" i="2"/>
  <c r="T37" i="2" s="1"/>
  <c r="I37" i="2"/>
  <c r="AA36" i="2"/>
  <c r="Z36" i="2"/>
  <c r="Y36" i="2"/>
  <c r="Y42" i="2" s="1"/>
  <c r="S36" i="2"/>
  <c r="N36" i="2"/>
  <c r="N42" i="2" s="1"/>
  <c r="I36" i="2"/>
  <c r="AC35" i="2"/>
  <c r="AA35" i="2"/>
  <c r="Z35" i="2"/>
  <c r="AD35" i="2" s="1"/>
  <c r="Y35" i="2"/>
  <c r="S35" i="2"/>
  <c r="N35" i="2"/>
  <c r="I35" i="2"/>
  <c r="A34" i="2"/>
  <c r="AB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A29" i="2"/>
  <c r="Z29" i="2"/>
  <c r="Y29" i="2"/>
  <c r="AC29" i="2" s="1"/>
  <c r="S29" i="2"/>
  <c r="N29" i="2"/>
  <c r="T29" i="2" s="1"/>
  <c r="I29" i="2"/>
  <c r="AA28" i="2"/>
  <c r="Z28" i="2"/>
  <c r="Y28" i="2"/>
  <c r="AC28" i="2" s="1"/>
  <c r="S28" i="2"/>
  <c r="N28" i="2"/>
  <c r="T28" i="2" s="1"/>
  <c r="I28" i="2"/>
  <c r="AA27" i="2"/>
  <c r="AA33" i="2" s="1"/>
  <c r="Z27" i="2"/>
  <c r="Z33" i="2" s="1"/>
  <c r="Y27" i="2"/>
  <c r="Y33" i="2" s="1"/>
  <c r="S27" i="2"/>
  <c r="S33" i="2" s="1"/>
  <c r="N27" i="2"/>
  <c r="N33" i="2" s="1"/>
  <c r="I27" i="2"/>
  <c r="I33" i="2" s="1"/>
  <c r="AA26" i="2"/>
  <c r="Z26" i="2"/>
  <c r="Y26" i="2"/>
  <c r="AC26" i="2" s="1"/>
  <c r="S26" i="2"/>
  <c r="N26" i="2"/>
  <c r="T26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Z20" i="2"/>
  <c r="Z47" i="2" s="1"/>
  <c r="Y20" i="2"/>
  <c r="S20" i="2"/>
  <c r="S47" i="2" s="1"/>
  <c r="N20" i="2"/>
  <c r="I20" i="2"/>
  <c r="AA19" i="2"/>
  <c r="Z19" i="2"/>
  <c r="Z46" i="2" s="1"/>
  <c r="Y19" i="2"/>
  <c r="AC19" i="2" s="1"/>
  <c r="S19" i="2"/>
  <c r="S46" i="2" s="1"/>
  <c r="N19" i="2"/>
  <c r="I19" i="2"/>
  <c r="AA18" i="2"/>
  <c r="AA24" i="2" s="1"/>
  <c r="Z18" i="2"/>
  <c r="Z45" i="2" s="1"/>
  <c r="Y18" i="2"/>
  <c r="Y24" i="2" s="1"/>
  <c r="S18" i="2"/>
  <c r="N18" i="2"/>
  <c r="N45" i="2" s="1"/>
  <c r="I18" i="2"/>
  <c r="AC17" i="2"/>
  <c r="AC44" i="2" s="1"/>
  <c r="AA17" i="2"/>
  <c r="Z17" i="2"/>
  <c r="Z44" i="2" s="1"/>
  <c r="Y17" i="2"/>
  <c r="S17" i="2"/>
  <c r="S44" i="2" s="1"/>
  <c r="N17" i="2"/>
  <c r="I17" i="2"/>
  <c r="A16" i="2"/>
  <c r="A4" i="2"/>
  <c r="F65" i="1"/>
  <c r="I64" i="1"/>
  <c r="F64" i="1"/>
  <c r="F58" i="1"/>
  <c r="V56" i="1"/>
  <c r="F56" i="1"/>
  <c r="F63" i="1" s="1"/>
  <c r="Y55" i="1"/>
  <c r="V55" i="1"/>
  <c r="V57" i="1" s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Y38" i="1"/>
  <c r="S38" i="1"/>
  <c r="M38" i="1"/>
  <c r="K38" i="1"/>
  <c r="J38" i="1"/>
  <c r="N38" i="1" s="1"/>
  <c r="T38" i="1" s="1"/>
  <c r="H38" i="1"/>
  <c r="F38" i="1"/>
  <c r="AA38" i="1" s="1"/>
  <c r="E38" i="1"/>
  <c r="AC37" i="1"/>
  <c r="Y37" i="1"/>
  <c r="S37" i="1"/>
  <c r="M37" i="1"/>
  <c r="K37" i="1"/>
  <c r="J37" i="1"/>
  <c r="H37" i="1"/>
  <c r="F37" i="1"/>
  <c r="E37" i="1"/>
  <c r="I37" i="1" s="1"/>
  <c r="Y36" i="1"/>
  <c r="Y42" i="1" s="1"/>
  <c r="S36" i="1"/>
  <c r="M36" i="1"/>
  <c r="M42" i="1" s="1"/>
  <c r="K36" i="1"/>
  <c r="J36" i="1"/>
  <c r="J42" i="1" s="1"/>
  <c r="H36" i="1"/>
  <c r="F36" i="1"/>
  <c r="F42" i="1" s="1"/>
  <c r="E36" i="1"/>
  <c r="AC35" i="1"/>
  <c r="Y35" i="1"/>
  <c r="S35" i="1"/>
  <c r="M35" i="1"/>
  <c r="K35" i="1"/>
  <c r="J35" i="1"/>
  <c r="H35" i="1"/>
  <c r="F35" i="1"/>
  <c r="E35" i="1"/>
  <c r="I35" i="1" s="1"/>
  <c r="AB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H29" i="1"/>
  <c r="AC29" i="1" s="1"/>
  <c r="F29" i="1"/>
  <c r="E29" i="1"/>
  <c r="I29" i="1" s="1"/>
  <c r="Y28" i="1"/>
  <c r="S28" i="1"/>
  <c r="M28" i="1"/>
  <c r="K28" i="1"/>
  <c r="J28" i="1"/>
  <c r="H28" i="1"/>
  <c r="AC28" i="1" s="1"/>
  <c r="F28" i="1"/>
  <c r="E28" i="1"/>
  <c r="I28" i="1" s="1"/>
  <c r="Y27" i="1"/>
  <c r="Y33" i="1" s="1"/>
  <c r="S27" i="1"/>
  <c r="S33" i="1" s="1"/>
  <c r="M27" i="1"/>
  <c r="M33" i="1" s="1"/>
  <c r="K27" i="1"/>
  <c r="K33" i="1" s="1"/>
  <c r="J27" i="1"/>
  <c r="H27" i="1"/>
  <c r="F27" i="1"/>
  <c r="F33" i="1" s="1"/>
  <c r="E27" i="1"/>
  <c r="Y26" i="1"/>
  <c r="S26" i="1"/>
  <c r="M26" i="1"/>
  <c r="K26" i="1"/>
  <c r="J26" i="1"/>
  <c r="H26" i="1"/>
  <c r="AC26" i="1" s="1"/>
  <c r="F26" i="1"/>
  <c r="E26" i="1"/>
  <c r="I26" i="1" s="1"/>
  <c r="X24" i="1"/>
  <c r="W24" i="1"/>
  <c r="V24" i="1"/>
  <c r="R24" i="1"/>
  <c r="Q24" i="1"/>
  <c r="P24" i="1"/>
  <c r="O24" i="1"/>
  <c r="L24" i="1"/>
  <c r="Y20" i="1"/>
  <c r="S20" i="1"/>
  <c r="S47" i="1" s="1"/>
  <c r="M20" i="1"/>
  <c r="K20" i="1"/>
  <c r="K47" i="1" s="1"/>
  <c r="J20" i="1"/>
  <c r="H20" i="1"/>
  <c r="H47" i="1" s="1"/>
  <c r="G20" i="1"/>
  <c r="G47" i="1" s="1"/>
  <c r="F20" i="1"/>
  <c r="F47" i="1" s="1"/>
  <c r="E20" i="1"/>
  <c r="Y19" i="1"/>
  <c r="Y46" i="1" s="1"/>
  <c r="S19" i="1"/>
  <c r="M19" i="1"/>
  <c r="M46" i="1" s="1"/>
  <c r="K19" i="1"/>
  <c r="J19" i="1"/>
  <c r="J46" i="1" s="1"/>
  <c r="H19" i="1"/>
  <c r="G19" i="1"/>
  <c r="G46" i="1" s="1"/>
  <c r="F19" i="1"/>
  <c r="F46" i="1" s="1"/>
  <c r="E19" i="1"/>
  <c r="E46" i="1" s="1"/>
  <c r="Y18" i="1"/>
  <c r="S18" i="1"/>
  <c r="S45" i="1" s="1"/>
  <c r="M18" i="1"/>
  <c r="K18" i="1"/>
  <c r="K45" i="1" s="1"/>
  <c r="J18" i="1"/>
  <c r="H18" i="1"/>
  <c r="H45" i="1" s="1"/>
  <c r="G18" i="1"/>
  <c r="G45" i="1" s="1"/>
  <c r="F18" i="1"/>
  <c r="F45" i="1" s="1"/>
  <c r="F51" i="1" s="1"/>
  <c r="E18" i="1"/>
  <c r="Y17" i="1"/>
  <c r="Y44" i="1" s="1"/>
  <c r="S17" i="1"/>
  <c r="M17" i="1"/>
  <c r="M44" i="1" s="1"/>
  <c r="K17" i="1"/>
  <c r="J17" i="1"/>
  <c r="J44" i="1" s="1"/>
  <c r="H17" i="1"/>
  <c r="G17" i="1"/>
  <c r="G44" i="1" s="1"/>
  <c r="F17" i="1"/>
  <c r="F44" i="1" s="1"/>
  <c r="E17" i="1"/>
  <c r="E44" i="1" s="1"/>
  <c r="K51" i="1" l="1"/>
  <c r="I42" i="6"/>
  <c r="S42" i="6"/>
  <c r="H44" i="1"/>
  <c r="K44" i="1"/>
  <c r="S44" i="1"/>
  <c r="E45" i="1"/>
  <c r="G51" i="1"/>
  <c r="J45" i="1"/>
  <c r="M45" i="1"/>
  <c r="M51" i="1" s="1"/>
  <c r="Y45" i="1"/>
  <c r="H46" i="1"/>
  <c r="H51" i="1" s="1"/>
  <c r="K46" i="1"/>
  <c r="S46" i="1"/>
  <c r="S51" i="1" s="1"/>
  <c r="E47" i="1"/>
  <c r="J47" i="1"/>
  <c r="M47" i="1"/>
  <c r="Y47" i="1"/>
  <c r="AA26" i="1"/>
  <c r="N26" i="1"/>
  <c r="T26" i="1" s="1"/>
  <c r="U26" i="1" s="1"/>
  <c r="AA28" i="1"/>
  <c r="N28" i="1"/>
  <c r="T28" i="1" s="1"/>
  <c r="U28" i="1" s="1"/>
  <c r="AA29" i="1"/>
  <c r="N29" i="1"/>
  <c r="T29" i="1" s="1"/>
  <c r="AA35" i="1"/>
  <c r="N35" i="1"/>
  <c r="T35" i="1" s="1"/>
  <c r="U35" i="1" s="1"/>
  <c r="I36" i="1"/>
  <c r="H42" i="1"/>
  <c r="K42" i="1"/>
  <c r="S42" i="1"/>
  <c r="AA37" i="1"/>
  <c r="N37" i="1"/>
  <c r="T37" i="1" s="1"/>
  <c r="U37" i="1" s="1"/>
  <c r="I38" i="1"/>
  <c r="U38" i="1" s="1"/>
  <c r="M64" i="1"/>
  <c r="N44" i="2"/>
  <c r="Y44" i="2"/>
  <c r="AA44" i="2"/>
  <c r="I24" i="2"/>
  <c r="S24" i="2"/>
  <c r="Z51" i="2"/>
  <c r="AC18" i="2"/>
  <c r="N46" i="2"/>
  <c r="N51" i="2" s="1"/>
  <c r="AC46" i="2"/>
  <c r="AA46" i="2"/>
  <c r="N47" i="2"/>
  <c r="Y47" i="2"/>
  <c r="AA47" i="2"/>
  <c r="U26" i="2"/>
  <c r="AD26" i="2"/>
  <c r="U28" i="2"/>
  <c r="AD28" i="2"/>
  <c r="U29" i="2"/>
  <c r="AD29" i="2"/>
  <c r="T35" i="2"/>
  <c r="U35" i="2" s="1"/>
  <c r="I42" i="2"/>
  <c r="S42" i="2"/>
  <c r="Z42" i="2"/>
  <c r="AC36" i="2"/>
  <c r="Y57" i="5"/>
  <c r="AB56" i="5"/>
  <c r="AB57" i="5" s="1"/>
  <c r="AA42" i="2"/>
  <c r="AD37" i="2"/>
  <c r="T38" i="2"/>
  <c r="U38" i="2" s="1"/>
  <c r="Y44" i="3"/>
  <c r="AA44" i="3"/>
  <c r="N45" i="3"/>
  <c r="Y45" i="3"/>
  <c r="Y51" i="3" s="1"/>
  <c r="AA45" i="3"/>
  <c r="N46" i="3"/>
  <c r="Y46" i="3"/>
  <c r="AA46" i="3"/>
  <c r="N47" i="3"/>
  <c r="AD26" i="3"/>
  <c r="Z33" i="3"/>
  <c r="AD28" i="3"/>
  <c r="E51" i="3"/>
  <c r="G51" i="3"/>
  <c r="J51" i="3"/>
  <c r="L51" i="3"/>
  <c r="O51" i="3"/>
  <c r="Q51" i="3"/>
  <c r="V51" i="3"/>
  <c r="X51" i="3"/>
  <c r="AC51" i="3"/>
  <c r="AD26" i="4"/>
  <c r="AD28" i="4"/>
  <c r="AD29" i="4"/>
  <c r="AD35" i="4"/>
  <c r="AD37" i="4"/>
  <c r="AD38" i="4"/>
  <c r="F51" i="4"/>
  <c r="H51" i="4"/>
  <c r="K51" i="4"/>
  <c r="M51" i="4"/>
  <c r="P51" i="4"/>
  <c r="R51" i="4"/>
  <c r="W51" i="4"/>
  <c r="AB51" i="4"/>
  <c r="T26" i="5"/>
  <c r="U26" i="5" s="1"/>
  <c r="T27" i="5"/>
  <c r="T28" i="5"/>
  <c r="U28" i="5" s="1"/>
  <c r="T29" i="5"/>
  <c r="U29" i="5" s="1"/>
  <c r="T35" i="5"/>
  <c r="U35" i="5" s="1"/>
  <c r="T37" i="5"/>
  <c r="U37" i="5" s="1"/>
  <c r="T38" i="5"/>
  <c r="U38" i="5" s="1"/>
  <c r="E51" i="5"/>
  <c r="G51" i="5"/>
  <c r="J51" i="5"/>
  <c r="L51" i="5"/>
  <c r="O51" i="5"/>
  <c r="Q51" i="5"/>
  <c r="V51" i="5"/>
  <c r="X51" i="5"/>
  <c r="AC51" i="5"/>
  <c r="M66" i="5"/>
  <c r="I44" i="6"/>
  <c r="S44" i="6"/>
  <c r="Z44" i="6"/>
  <c r="I45" i="6"/>
  <c r="S45" i="6"/>
  <c r="I46" i="6"/>
  <c r="S46" i="6"/>
  <c r="AD19" i="6"/>
  <c r="I47" i="6"/>
  <c r="S47" i="6"/>
  <c r="AD20" i="6"/>
  <c r="I58" i="6" s="1"/>
  <c r="I24" i="6"/>
  <c r="N44" i="6"/>
  <c r="N46" i="6"/>
  <c r="T29" i="6"/>
  <c r="U29" i="6" s="1"/>
  <c r="T35" i="6"/>
  <c r="U35" i="6" s="1"/>
  <c r="T38" i="6"/>
  <c r="E51" i="6"/>
  <c r="G51" i="6"/>
  <c r="J51" i="6"/>
  <c r="L51" i="6"/>
  <c r="O51" i="6"/>
  <c r="Q51" i="6"/>
  <c r="V51" i="6"/>
  <c r="X51" i="6"/>
  <c r="AC51" i="6"/>
  <c r="I17" i="1"/>
  <c r="N17" i="1"/>
  <c r="AA17" i="1"/>
  <c r="AA44" i="1" s="1"/>
  <c r="AC17" i="1"/>
  <c r="AC44" i="1" s="1"/>
  <c r="I18" i="1"/>
  <c r="N18" i="1"/>
  <c r="AA18" i="1"/>
  <c r="AC18" i="1"/>
  <c r="I19" i="1"/>
  <c r="N19" i="1"/>
  <c r="AA19" i="1"/>
  <c r="AA46" i="1" s="1"/>
  <c r="AC19" i="1"/>
  <c r="AC46" i="1" s="1"/>
  <c r="I20" i="1"/>
  <c r="N20" i="1"/>
  <c r="AA20" i="1"/>
  <c r="AA47" i="1" s="1"/>
  <c r="AC20" i="1"/>
  <c r="AC47" i="1" s="1"/>
  <c r="E24" i="1"/>
  <c r="G24" i="1"/>
  <c r="K24" i="1"/>
  <c r="M24" i="1"/>
  <c r="S24" i="1"/>
  <c r="Y24" i="1"/>
  <c r="J33" i="1"/>
  <c r="N27" i="1"/>
  <c r="I42" i="1"/>
  <c r="Z17" i="1"/>
  <c r="AB17" i="1"/>
  <c r="AB44" i="1" s="1"/>
  <c r="Z18" i="1"/>
  <c r="AB18" i="1"/>
  <c r="Z19" i="1"/>
  <c r="AB19" i="1"/>
  <c r="AB46" i="1" s="1"/>
  <c r="Z20" i="1"/>
  <c r="AB20" i="1"/>
  <c r="AB47" i="1" s="1"/>
  <c r="F24" i="1"/>
  <c r="H24" i="1"/>
  <c r="J24" i="1"/>
  <c r="Z26" i="1"/>
  <c r="AD26" i="1" s="1"/>
  <c r="I27" i="1"/>
  <c r="E33" i="1"/>
  <c r="Z27" i="1"/>
  <c r="H33" i="1"/>
  <c r="AC27" i="1"/>
  <c r="AC33" i="1" s="1"/>
  <c r="U29" i="1"/>
  <c r="F66" i="1"/>
  <c r="U37" i="2"/>
  <c r="Z28" i="1"/>
  <c r="AD28" i="1" s="1"/>
  <c r="Z29" i="1"/>
  <c r="AD29" i="1" s="1"/>
  <c r="Z35" i="1"/>
  <c r="AD35" i="1" s="1"/>
  <c r="Z36" i="1"/>
  <c r="Z37" i="1"/>
  <c r="AD37" i="1" s="1"/>
  <c r="Z38" i="1"/>
  <c r="AD38" i="1" s="1"/>
  <c r="E42" i="1"/>
  <c r="AB55" i="1"/>
  <c r="T17" i="2"/>
  <c r="AD17" i="2"/>
  <c r="T18" i="2"/>
  <c r="AD18" i="2"/>
  <c r="T19" i="2"/>
  <c r="T46" i="2" s="1"/>
  <c r="AD19" i="2"/>
  <c r="AD46" i="2" s="1"/>
  <c r="T20" i="2"/>
  <c r="N24" i="2"/>
  <c r="Z24" i="2"/>
  <c r="AC27" i="2"/>
  <c r="AC33" i="2" s="1"/>
  <c r="T36" i="2"/>
  <c r="AD36" i="2"/>
  <c r="AD42" i="2" s="1"/>
  <c r="I44" i="2"/>
  <c r="I45" i="2"/>
  <c r="S45" i="2"/>
  <c r="S51" i="2" s="1"/>
  <c r="Y45" i="2"/>
  <c r="AA45" i="2"/>
  <c r="AC45" i="2"/>
  <c r="I46" i="2"/>
  <c r="Y46" i="2"/>
  <c r="I47" i="2"/>
  <c r="AA27" i="1"/>
  <c r="AA33" i="1" s="1"/>
  <c r="N36" i="1"/>
  <c r="AA36" i="1"/>
  <c r="AA42" i="1" s="1"/>
  <c r="U18" i="2"/>
  <c r="AC20" i="2"/>
  <c r="AC47" i="2" s="1"/>
  <c r="T27" i="2"/>
  <c r="T33" i="2" s="1"/>
  <c r="AD27" i="2"/>
  <c r="AD33" i="2" s="1"/>
  <c r="U36" i="2"/>
  <c r="U28" i="3"/>
  <c r="U29" i="3"/>
  <c r="U26" i="4"/>
  <c r="U28" i="4"/>
  <c r="U29" i="4"/>
  <c r="U35" i="4"/>
  <c r="U37" i="4"/>
  <c r="U38" i="4"/>
  <c r="AD17" i="3"/>
  <c r="AD44" i="3" s="1"/>
  <c r="T18" i="3"/>
  <c r="AD19" i="3"/>
  <c r="AD46" i="3" s="1"/>
  <c r="T20" i="3"/>
  <c r="T47" i="3" s="1"/>
  <c r="I24" i="3"/>
  <c r="S24" i="3"/>
  <c r="Y24" i="3"/>
  <c r="AA24" i="3"/>
  <c r="AD27" i="3"/>
  <c r="AD33" i="3" s="1"/>
  <c r="T36" i="3"/>
  <c r="T42" i="3" s="1"/>
  <c r="AD36" i="3"/>
  <c r="AD42" i="3" s="1"/>
  <c r="I45" i="3"/>
  <c r="I47" i="3"/>
  <c r="T17" i="4"/>
  <c r="T44" i="4" s="1"/>
  <c r="AD18" i="4"/>
  <c r="T19" i="4"/>
  <c r="T46" i="4" s="1"/>
  <c r="AD20" i="4"/>
  <c r="AD47" i="4" s="1"/>
  <c r="N24" i="4"/>
  <c r="Z24" i="4"/>
  <c r="T27" i="4"/>
  <c r="T33" i="4" s="1"/>
  <c r="I33" i="4"/>
  <c r="U36" i="4"/>
  <c r="AD36" i="4"/>
  <c r="AD42" i="4" s="1"/>
  <c r="N42" i="4"/>
  <c r="I44" i="4"/>
  <c r="I45" i="4"/>
  <c r="S45" i="4"/>
  <c r="S51" i="4" s="1"/>
  <c r="Y45" i="4"/>
  <c r="Y51" i="4" s="1"/>
  <c r="AA45" i="4"/>
  <c r="AA51" i="4" s="1"/>
  <c r="I46" i="4"/>
  <c r="M63" i="4"/>
  <c r="AD17" i="5"/>
  <c r="AD44" i="5" s="1"/>
  <c r="T18" i="5"/>
  <c r="Y45" i="5"/>
  <c r="Y51" i="5" s="1"/>
  <c r="Y24" i="5"/>
  <c r="AA45" i="5"/>
  <c r="AA51" i="5" s="1"/>
  <c r="AA24" i="5"/>
  <c r="AD19" i="5"/>
  <c r="AD46" i="5" s="1"/>
  <c r="N47" i="5"/>
  <c r="N51" i="5" s="1"/>
  <c r="T20" i="5"/>
  <c r="AD20" i="5"/>
  <c r="AD47" i="5" s="1"/>
  <c r="T17" i="3"/>
  <c r="T44" i="3" s="1"/>
  <c r="AD18" i="3"/>
  <c r="T19" i="3"/>
  <c r="T46" i="3" s="1"/>
  <c r="AD20" i="3"/>
  <c r="AD47" i="3" s="1"/>
  <c r="N24" i="3"/>
  <c r="Z24" i="3"/>
  <c r="T27" i="3"/>
  <c r="T33" i="3" s="1"/>
  <c r="U36" i="3"/>
  <c r="U42" i="3" s="1"/>
  <c r="AD17" i="4"/>
  <c r="T18" i="4"/>
  <c r="AD19" i="4"/>
  <c r="T20" i="4"/>
  <c r="T47" i="4" s="1"/>
  <c r="AD27" i="4"/>
  <c r="AB56" i="4"/>
  <c r="AB57" i="4" s="1"/>
  <c r="T17" i="5"/>
  <c r="I45" i="5"/>
  <c r="I51" i="5" s="1"/>
  <c r="I24" i="5"/>
  <c r="S45" i="5"/>
  <c r="S51" i="5" s="1"/>
  <c r="S24" i="5"/>
  <c r="U18" i="5"/>
  <c r="Z24" i="5"/>
  <c r="Z45" i="5"/>
  <c r="Z51" i="5" s="1"/>
  <c r="AD18" i="5"/>
  <c r="T19" i="5"/>
  <c r="T46" i="5" s="1"/>
  <c r="N24" i="5"/>
  <c r="M58" i="6"/>
  <c r="I63" i="6"/>
  <c r="U27" i="5"/>
  <c r="AD27" i="5"/>
  <c r="AD33" i="5" s="1"/>
  <c r="N33" i="5"/>
  <c r="T36" i="5"/>
  <c r="I42" i="5"/>
  <c r="T17" i="6"/>
  <c r="U17" i="6" s="1"/>
  <c r="U44" i="6" s="1"/>
  <c r="AD17" i="6"/>
  <c r="AD44" i="6" s="1"/>
  <c r="N24" i="6"/>
  <c r="T18" i="6"/>
  <c r="Z24" i="6"/>
  <c r="S24" i="6"/>
  <c r="AA24" i="6"/>
  <c r="T27" i="6"/>
  <c r="U27" i="6"/>
  <c r="AD27" i="6"/>
  <c r="T28" i="6"/>
  <c r="AD28" i="6"/>
  <c r="N33" i="6"/>
  <c r="T37" i="6"/>
  <c r="U37" i="6" s="1"/>
  <c r="AD38" i="6"/>
  <c r="N45" i="6"/>
  <c r="T46" i="6"/>
  <c r="Z46" i="6"/>
  <c r="Z51" i="6" s="1"/>
  <c r="N47" i="6"/>
  <c r="AD36" i="5"/>
  <c r="AD42" i="5" s="1"/>
  <c r="Y24" i="6"/>
  <c r="T26" i="6"/>
  <c r="U26" i="6" s="1"/>
  <c r="U28" i="6"/>
  <c r="U46" i="6" s="1"/>
  <c r="AD29" i="6"/>
  <c r="Z33" i="6"/>
  <c r="T36" i="6"/>
  <c r="T42" i="6" s="1"/>
  <c r="U38" i="6"/>
  <c r="U18" i="6"/>
  <c r="AD18" i="6"/>
  <c r="U20" i="6"/>
  <c r="AD36" i="6"/>
  <c r="AD42" i="6" s="1"/>
  <c r="U33" i="5" l="1"/>
  <c r="I51" i="6"/>
  <c r="AC42" i="2"/>
  <c r="AC36" i="1"/>
  <c r="AC42" i="1" s="1"/>
  <c r="AD47" i="6"/>
  <c r="AD46" i="6"/>
  <c r="T42" i="5"/>
  <c r="T44" i="5"/>
  <c r="AD33" i="4"/>
  <c r="AD46" i="4"/>
  <c r="AD44" i="4"/>
  <c r="U42" i="4"/>
  <c r="U42" i="2"/>
  <c r="AA51" i="2"/>
  <c r="T42" i="2"/>
  <c r="T47" i="2"/>
  <c r="T44" i="2"/>
  <c r="S51" i="6"/>
  <c r="T33" i="5"/>
  <c r="AA51" i="3"/>
  <c r="N51" i="3"/>
  <c r="T47" i="6"/>
  <c r="Y51" i="1"/>
  <c r="J51" i="1"/>
  <c r="E51" i="1"/>
  <c r="U47" i="6"/>
  <c r="U24" i="6"/>
  <c r="N51" i="6"/>
  <c r="U36" i="6"/>
  <c r="U42" i="6" s="1"/>
  <c r="AD33" i="6"/>
  <c r="T33" i="6"/>
  <c r="M63" i="6"/>
  <c r="T45" i="4"/>
  <c r="T51" i="4" s="1"/>
  <c r="T24" i="4"/>
  <c r="AD45" i="3"/>
  <c r="AD51" i="3" s="1"/>
  <c r="AD24" i="3"/>
  <c r="I65" i="3" s="1"/>
  <c r="U19" i="5"/>
  <c r="U46" i="5" s="1"/>
  <c r="U17" i="5"/>
  <c r="U44" i="5" s="1"/>
  <c r="I51" i="4"/>
  <c r="U20" i="4"/>
  <c r="U47" i="4" s="1"/>
  <c r="AD45" i="4"/>
  <c r="AD51" i="4" s="1"/>
  <c r="AD24" i="4"/>
  <c r="I51" i="3"/>
  <c r="U27" i="3"/>
  <c r="U33" i="3" s="1"/>
  <c r="T45" i="3"/>
  <c r="T51" i="3" s="1"/>
  <c r="T24" i="3"/>
  <c r="U17" i="3"/>
  <c r="U44" i="3" s="1"/>
  <c r="U17" i="4"/>
  <c r="U44" i="4" s="1"/>
  <c r="N42" i="1"/>
  <c r="T36" i="1"/>
  <c r="U20" i="3"/>
  <c r="U47" i="3" s="1"/>
  <c r="U27" i="2"/>
  <c r="U33" i="2" s="1"/>
  <c r="T45" i="2"/>
  <c r="T51" i="2" s="1"/>
  <c r="T24" i="2"/>
  <c r="U19" i="2"/>
  <c r="U46" i="2" s="1"/>
  <c r="Z33" i="1"/>
  <c r="AD27" i="1"/>
  <c r="AD33" i="1" s="1"/>
  <c r="I33" i="1"/>
  <c r="Z47" i="1"/>
  <c r="AD20" i="1"/>
  <c r="AD47" i="1" s="1"/>
  <c r="Z46" i="1"/>
  <c r="AD19" i="1"/>
  <c r="AD46" i="1" s="1"/>
  <c r="Z45" i="1"/>
  <c r="Z51" i="1" s="1"/>
  <c r="Z24" i="1"/>
  <c r="AD18" i="1"/>
  <c r="Z44" i="1"/>
  <c r="AD17" i="1"/>
  <c r="AD44" i="1" s="1"/>
  <c r="N33" i="1"/>
  <c r="T27" i="1"/>
  <c r="T33" i="1" s="1"/>
  <c r="N47" i="1"/>
  <c r="T20" i="1"/>
  <c r="T47" i="1" s="1"/>
  <c r="N46" i="1"/>
  <c r="T19" i="1"/>
  <c r="T46" i="1" s="1"/>
  <c r="AC24" i="1"/>
  <c r="N45" i="1"/>
  <c r="N51" i="1" s="1"/>
  <c r="N24" i="1"/>
  <c r="T18" i="1"/>
  <c r="N44" i="1"/>
  <c r="T17" i="1"/>
  <c r="T44" i="1" s="1"/>
  <c r="I65" i="6"/>
  <c r="I66" i="6" s="1"/>
  <c r="M66" i="6" s="1"/>
  <c r="AD24" i="6"/>
  <c r="AD45" i="6"/>
  <c r="AD51" i="6" s="1"/>
  <c r="U33" i="6"/>
  <c r="T24" i="6"/>
  <c r="T45" i="6"/>
  <c r="T44" i="6"/>
  <c r="AD24" i="5"/>
  <c r="AD45" i="5"/>
  <c r="AD51" i="5" s="1"/>
  <c r="U36" i="5"/>
  <c r="U42" i="5" s="1"/>
  <c r="T47" i="5"/>
  <c r="U20" i="5"/>
  <c r="U47" i="5" s="1"/>
  <c r="T24" i="5"/>
  <c r="T45" i="5"/>
  <c r="U18" i="4"/>
  <c r="U19" i="3"/>
  <c r="U46" i="3" s="1"/>
  <c r="U27" i="4"/>
  <c r="U33" i="4" s="1"/>
  <c r="U19" i="4"/>
  <c r="U46" i="4" s="1"/>
  <c r="U45" i="2"/>
  <c r="U18" i="3"/>
  <c r="AC51" i="2"/>
  <c r="Y51" i="2"/>
  <c r="I51" i="2"/>
  <c r="AD20" i="2"/>
  <c r="I65" i="2"/>
  <c r="AD45" i="2"/>
  <c r="AD24" i="2"/>
  <c r="I56" i="2"/>
  <c r="AD44" i="2"/>
  <c r="Z42" i="1"/>
  <c r="AD36" i="1"/>
  <c r="AD42" i="1" s="1"/>
  <c r="U20" i="2"/>
  <c r="U47" i="2" s="1"/>
  <c r="U17" i="2"/>
  <c r="U44" i="2" s="1"/>
  <c r="AB45" i="1"/>
  <c r="AB51" i="1" s="1"/>
  <c r="AB24" i="1"/>
  <c r="AC24" i="2"/>
  <c r="I47" i="1"/>
  <c r="I46" i="1"/>
  <c r="AA45" i="1"/>
  <c r="AA51" i="1" s="1"/>
  <c r="AA24" i="1"/>
  <c r="I45" i="1"/>
  <c r="I51" i="1" s="1"/>
  <c r="U18" i="1"/>
  <c r="I24" i="1"/>
  <c r="I44" i="1"/>
  <c r="U17" i="1"/>
  <c r="U44" i="1" s="1"/>
  <c r="U19" i="1" l="1"/>
  <c r="U46" i="1" s="1"/>
  <c r="U20" i="1"/>
  <c r="U47" i="1" s="1"/>
  <c r="T51" i="5"/>
  <c r="T51" i="6"/>
  <c r="AC45" i="1"/>
  <c r="AC51" i="1" s="1"/>
  <c r="U45" i="6"/>
  <c r="U51" i="6" s="1"/>
  <c r="M65" i="2"/>
  <c r="Y56" i="2"/>
  <c r="I65" i="1"/>
  <c r="U51" i="2"/>
  <c r="T45" i="1"/>
  <c r="T51" i="1" s="1"/>
  <c r="T24" i="1"/>
  <c r="U27" i="1"/>
  <c r="U33" i="1" s="1"/>
  <c r="U45" i="5"/>
  <c r="U51" i="5" s="1"/>
  <c r="M56" i="2"/>
  <c r="I56" i="1"/>
  <c r="M56" i="1" s="1"/>
  <c r="I58" i="2"/>
  <c r="AD47" i="2"/>
  <c r="AD51" i="2" s="1"/>
  <c r="U45" i="3"/>
  <c r="U51" i="3" s="1"/>
  <c r="U24" i="3"/>
  <c r="U24" i="2"/>
  <c r="U24" i="4"/>
  <c r="U45" i="4"/>
  <c r="U51" i="4" s="1"/>
  <c r="Y56" i="6"/>
  <c r="M65" i="6"/>
  <c r="AD45" i="1"/>
  <c r="AD51" i="1" s="1"/>
  <c r="AD24" i="1"/>
  <c r="T42" i="1"/>
  <c r="U36" i="1"/>
  <c r="U42" i="1" s="1"/>
  <c r="M65" i="3"/>
  <c r="Y56" i="3"/>
  <c r="I66" i="3"/>
  <c r="M66" i="3" s="1"/>
  <c r="U24" i="5"/>
  <c r="U24" i="1" l="1"/>
  <c r="Y57" i="3"/>
  <c r="AB56" i="3"/>
  <c r="AB57" i="3" s="1"/>
  <c r="I63" i="2"/>
  <c r="M58" i="2"/>
  <c r="I58" i="1"/>
  <c r="Z57" i="2"/>
  <c r="AB56" i="2"/>
  <c r="AB57" i="2" s="1"/>
  <c r="Y57" i="6"/>
  <c r="AB56" i="6"/>
  <c r="AB57" i="6" s="1"/>
  <c r="U45" i="1"/>
  <c r="U51" i="1" s="1"/>
  <c r="Y56" i="1"/>
  <c r="M65" i="1"/>
  <c r="AB56" i="1" l="1"/>
  <c r="AB57" i="1" s="1"/>
  <c r="Z57" i="1"/>
  <c r="I63" i="1"/>
  <c r="M58" i="1"/>
  <c r="I66" i="2"/>
  <c r="M66" i="2" s="1"/>
  <c r="M63" i="2"/>
  <c r="I66" i="1" l="1"/>
  <c r="M66" i="1" s="1"/>
  <c r="M63" i="1"/>
</calcChain>
</file>

<file path=xl/sharedStrings.xml><?xml version="1.0" encoding="utf-8"?>
<sst xmlns="http://schemas.openxmlformats.org/spreadsheetml/2006/main" count="743" uniqueCount="123">
  <si>
    <t>Appendix 23</t>
  </si>
  <si>
    <t>FAR No. 4</t>
  </si>
  <si>
    <t>MONTHLY REPORT OF DISBURSEMENTS</t>
  </si>
  <si>
    <t>CONSOLIDATED MONTHLY REPORT OF DISBURSEMENTS</t>
  </si>
  <si>
    <t>For the month of JULY 2019</t>
  </si>
  <si>
    <t>Department: Department of Education</t>
  </si>
  <si>
    <t>Entity Name: SCHOOLS DIVISION OFFICE OF ALAMINOS CITY</t>
  </si>
  <si>
    <t>Department: Department of Education, Secondary</t>
  </si>
  <si>
    <t>Entity Name: SCHOOLS DIVISION OF ALAMINOS CITY</t>
  </si>
  <si>
    <t>Operating Unit: ____________________________________________</t>
  </si>
  <si>
    <t>Organization Code (UACS): 070010801006</t>
  </si>
  <si>
    <t>Funding Source Code (as clustered): 0101101</t>
  </si>
  <si>
    <t>Entity Name: ALAMINOS CITY NATIONAL HIGH SCHOOL (IU)</t>
  </si>
  <si>
    <t>(e.g. Old Fund Code: 101,102, 151)</t>
  </si>
  <si>
    <t>PARTICULARS</t>
  </si>
  <si>
    <t>Organization Code (UACS): 07001091433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</si>
  <si>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</si>
  <si>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</si>
  <si>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</si>
  <si>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</si>
  <si>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</si>
  <si>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</si>
  <si>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</si>
  <si>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</si>
  <si>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</si>
  <si>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</si>
  <si>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</si>
  <si>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</si>
  <si>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</si>
  <si>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</si>
  <si>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</si>
  <si>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</si>
  <si>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</si>
  <si>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</si>
  <si>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</si>
  <si>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</si>
  <si>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</si>
  <si>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</si>
  <si>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</si>
  <si>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</si>
  <si>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</si>
  <si>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</si>
  <si>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JULY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</si>
  <si>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</si>
  <si>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</si>
  <si>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</si>
  <si>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</si>
  <si>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</si>
  <si>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</si>
  <si>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</si>
  <si>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</si>
  <si>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</si>
  <si>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</si>
  <si>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</si>
  <si>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</si>
  <si>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 xml:space="preserve">      </t>
  </si>
  <si>
    <t>Notice of Cash Allocation</t>
  </si>
  <si>
    <t>AUGUST</t>
  </si>
  <si>
    <t>Tax Remittance Advices Issued</t>
  </si>
  <si>
    <t>Cash Disbursement Ceiling</t>
  </si>
  <si>
    <t>Non-Cash Availment Authority</t>
  </si>
  <si>
    <t>Others (CDT, Docs Stamp, etc.)</t>
  </si>
  <si>
    <t>SEPTEMBER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</si>
  <si>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</si>
  <si>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</si>
  <si>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</si>
  <si>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</si>
  <si>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</si>
  <si>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</si>
  <si>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</si>
  <si>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</si>
  <si>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</si>
  <si>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3rd QUARTER</t>
  </si>
  <si>
    <t>Less: * Actual Disbursements</t>
  </si>
  <si>
    <t>Working Fund</t>
  </si>
  <si>
    <t>(Over)/Under spending</t>
  </si>
  <si>
    <t>TRA</t>
  </si>
  <si>
    <t>CDC</t>
  </si>
  <si>
    <t>NCAA</t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</si>
  <si>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</si>
  <si>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</si>
  <si>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</si>
  <si>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</si>
  <si>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            Disbursements *</t>
  </si>
  <si>
    <t>Balance of Disbursements Authorities as of to date</t>
  </si>
  <si>
    <r>
      <t>Less:</t>
    </r>
    <r>
      <rPr>
        <sz val="13"/>
        <rFont val="Times New Roman"/>
      </rPr>
      <t xml:space="preserve"> Lapsed NCA</t>
    </r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</si>
  <si>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</si>
  <si>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</si>
  <si>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</si>
  <si>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</si>
  <si>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</si>
  <si>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RICARDO D. ADVIENTO</t>
  </si>
  <si>
    <t>Accountant I</t>
  </si>
  <si>
    <t>Officer-In-Charge - Office of the Principal IV</t>
  </si>
  <si>
    <t>Date: ____________________________</t>
  </si>
  <si>
    <t>NELSON R. NACAR</t>
  </si>
  <si>
    <t>DANILO C. SISON, Ed.D., CESO V</t>
  </si>
  <si>
    <t>Agency Chief Accountant</t>
  </si>
  <si>
    <t>Schools Division Superintendent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</si>
  <si>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</si>
  <si>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</si>
  <si>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Entity Name: ALOS NATIONAL HIGH SCHOOL</t>
  </si>
  <si>
    <t>Organization Code (UACS):</t>
  </si>
  <si>
    <t>Entity Name: SAN VICENTE NATIONAL HIGH SCHOOL</t>
  </si>
  <si>
    <t>Entity Name: TELBANG NATIONAL HIGH SCHOOL</t>
  </si>
  <si>
    <t>Organization Code (UACS): 070010901440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</si>
  <si>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</si>
  <si>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</si>
  <si>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</si>
  <si>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Lapsed NCA</t>
    </r>
  </si>
  <si>
    <t>GENARO R. SINDAYEN JR.</t>
  </si>
  <si>
    <t>CYNTHIA B. TABLANG, Ed.D.</t>
  </si>
  <si>
    <t>ROGINA B. RARIZA</t>
  </si>
  <si>
    <t xml:space="preserve">Previous Report </t>
  </si>
  <si>
    <t>ADAS III/Senior Bookkeeper</t>
  </si>
  <si>
    <t>REY B. PASCUA</t>
  </si>
  <si>
    <t>OIC/School Principal II</t>
  </si>
  <si>
    <t xml:space="preserve">       This month  </t>
  </si>
  <si>
    <t>School Head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</si>
  <si>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</si>
  <si>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</si>
  <si>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ROXELLE BELANY P. MUNDO</t>
  </si>
  <si>
    <t>ROWENA R. SIGNEY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</si>
</sst>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4" x14ac:knownFonts="1">
    <font>
      <sz val="10"/>
      <color rgb="FF000000"/>
      <name val="Arial"/>
    </font>
    <font>
      <sz val="13"/>
      <name val="Times New Roman"/>
    </font>
    <font>
      <i/>
      <sz val="24"/>
      <name val="Times New Roman"/>
    </font>
    <font>
      <b/>
      <sz val="20"/>
      <name val="Times New Roman"/>
    </font>
    <font>
      <b/>
      <sz val="28"/>
      <name val="Times New Roman"/>
    </font>
    <font>
      <sz val="24"/>
      <name val="Times New Roman"/>
    </font>
    <font>
      <b/>
      <sz val="14"/>
      <name val="Times New Roman"/>
    </font>
    <font>
      <sz val="14"/>
      <name val="Times New Roman"/>
    </font>
    <font>
      <b/>
      <sz val="13"/>
      <name val="Times New Roman"/>
    </font>
    <font>
      <sz val="11"/>
      <name val="Times New Roman"/>
    </font>
    <font>
      <b/>
      <sz val="11"/>
      <name val="Times New Roman"/>
    </font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8"/>
      <name val="Times New Roman"/>
    </font>
    <font>
      <sz val="13"/>
      <color rgb="FF000000"/>
      <name val="Times New Roman"/>
    </font>
    <font>
      <b/>
      <u/>
      <sz val="13"/>
      <name val="Times New Roman"/>
    </font>
    <font>
      <b/>
      <u/>
      <sz val="13"/>
      <name val="Times New Roman"/>
    </font>
    <font>
      <sz val="13"/>
      <name val="Arial Narrow"/>
    </font>
    <font>
      <b/>
      <i/>
      <sz val="13"/>
      <name val="Times New Roman"/>
    </font>
    <font>
      <b/>
      <sz val="13"/>
      <name val="Arial Narrow"/>
    </font>
    <font>
      <b/>
      <sz val="13"/>
      <color rgb="FFFF0000"/>
      <name val="Times New Roman"/>
    </font>
    <font>
      <sz val="10"/>
      <name val="Times New Roman"/>
    </font>
    <font>
      <sz val="12"/>
      <name val="Arial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165" fontId="1" fillId="0" borderId="2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8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2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16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0" fontId="12" fillId="0" borderId="4" xfId="0" quotePrefix="1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8" fillId="0" borderId="12" xfId="0" applyFont="1" applyBorder="1" applyAlignment="1">
      <alignment horizontal="center" vertical="center" wrapText="1"/>
    </xf>
    <xf numFmtId="0" fontId="11" fillId="0" borderId="21" xfId="0" applyFont="1" applyBorder="1"/>
    <xf numFmtId="0" fontId="1" fillId="0" borderId="11" xfId="0" applyFont="1" applyBorder="1" applyAlignment="1">
      <alignment horizontal="center" vertical="center" wrapText="1"/>
    </xf>
    <xf numFmtId="0" fontId="11" fillId="0" borderId="20" xfId="0" applyFont="1" applyBorder="1"/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8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1" fillId="0" borderId="15" xfId="0" applyFont="1" applyBorder="1"/>
    <xf numFmtId="0" fontId="1" fillId="0" borderId="16" xfId="0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0" fontId="11" fillId="0" borderId="33" xfId="0" applyFont="1" applyBorder="1"/>
    <xf numFmtId="49" fontId="8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/>
    </xf>
    <xf numFmtId="0" fontId="11" fillId="0" borderId="47" xfId="0" applyFont="1" applyBorder="1"/>
    <xf numFmtId="0" fontId="1" fillId="0" borderId="40" xfId="0" applyFont="1" applyBorder="1" applyAlignment="1">
      <alignment horizontal="center" vertical="center"/>
    </xf>
    <xf numFmtId="0" fontId="11" fillId="0" borderId="40" xfId="0" applyFont="1" applyBorder="1"/>
    <xf numFmtId="0" fontId="8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67" fontId="1" fillId="0" borderId="14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vertical="center"/>
    </xf>
    <xf numFmtId="0" fontId="1" fillId="0" borderId="47" xfId="0" applyFont="1" applyBorder="1" applyAlignment="1">
      <alignment horizontal="center" vertical="center"/>
    </xf>
    <xf numFmtId="165" fontId="12" fillId="0" borderId="0" xfId="0" applyNumberFormat="1" applyFont="1"/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C46" workbookViewId="0">
      <selection activeCell="I58" sqref="I58:K58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8.7109375" customWidth="1"/>
    <col min="12" max="12" width="6.42578125" customWidth="1"/>
    <col min="13" max="13" width="16.42578125" bestFit="1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7.28515625" customWidth="1"/>
    <col min="22" max="22" width="14.5703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3.57031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9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1"/>
    </row>
    <row r="3" spans="1:31" ht="25.5" customHeight="1" x14ac:dyDescent="0.2">
      <c r="A3" s="157" t="s">
        <v>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65" t="s">
        <v>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48" t="s">
        <v>5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8" t="s">
        <v>8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8" t="s">
        <v>9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8" t="s">
        <v>10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8" t="s">
        <v>11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7" t="s">
        <v>14</v>
      </c>
      <c r="B12" s="168"/>
      <c r="C12" s="168"/>
      <c r="D12" s="169"/>
      <c r="E12" s="147" t="s">
        <v>16</v>
      </c>
      <c r="F12" s="145"/>
      <c r="G12" s="145"/>
      <c r="H12" s="145"/>
      <c r="I12" s="146"/>
      <c r="J12" s="147" t="s">
        <v>17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50" t="s">
        <v>18</v>
      </c>
      <c r="V12" s="147" t="s">
        <v>19</v>
      </c>
      <c r="W12" s="145"/>
      <c r="X12" s="145"/>
      <c r="Y12" s="146"/>
      <c r="Z12" s="147" t="s">
        <v>20</v>
      </c>
      <c r="AA12" s="145"/>
      <c r="AB12" s="145"/>
      <c r="AC12" s="145"/>
      <c r="AD12" s="146"/>
      <c r="AE12" s="158" t="s">
        <v>21</v>
      </c>
    </row>
    <row r="13" spans="1:31" ht="22.5" customHeight="1" x14ac:dyDescent="0.2">
      <c r="A13" s="170"/>
      <c r="B13" s="141"/>
      <c r="C13" s="141"/>
      <c r="D13" s="159"/>
      <c r="E13" s="162" t="s">
        <v>22</v>
      </c>
      <c r="F13" s="161" t="s">
        <v>23</v>
      </c>
      <c r="G13" s="155" t="s">
        <v>24</v>
      </c>
      <c r="H13" s="161" t="s">
        <v>25</v>
      </c>
      <c r="I13" s="166" t="s">
        <v>26</v>
      </c>
      <c r="J13" s="173" t="s">
        <v>27</v>
      </c>
      <c r="K13" s="172"/>
      <c r="L13" s="172"/>
      <c r="M13" s="172"/>
      <c r="N13" s="174"/>
      <c r="O13" s="175" t="s">
        <v>28</v>
      </c>
      <c r="P13" s="172"/>
      <c r="Q13" s="172"/>
      <c r="R13" s="172"/>
      <c r="S13" s="174"/>
      <c r="T13" s="153" t="s">
        <v>26</v>
      </c>
      <c r="U13" s="151"/>
      <c r="V13" s="162" t="s">
        <v>22</v>
      </c>
      <c r="W13" s="161" t="s">
        <v>23</v>
      </c>
      <c r="X13" s="161" t="s">
        <v>25</v>
      </c>
      <c r="Y13" s="166" t="s">
        <v>26</v>
      </c>
      <c r="Z13" s="162" t="s">
        <v>22</v>
      </c>
      <c r="AA13" s="161" t="s">
        <v>23</v>
      </c>
      <c r="AB13" s="155" t="s">
        <v>24</v>
      </c>
      <c r="AC13" s="161" t="s">
        <v>25</v>
      </c>
      <c r="AD13" s="166" t="s">
        <v>26</v>
      </c>
      <c r="AE13" s="159"/>
    </row>
    <row r="14" spans="1:31" ht="38.25" customHeight="1" x14ac:dyDescent="0.2">
      <c r="A14" s="171"/>
      <c r="B14" s="172"/>
      <c r="C14" s="172"/>
      <c r="D14" s="160"/>
      <c r="E14" s="163"/>
      <c r="F14" s="156"/>
      <c r="G14" s="156"/>
      <c r="H14" s="156"/>
      <c r="I14" s="15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54"/>
      <c r="U14" s="152"/>
      <c r="V14" s="163"/>
      <c r="W14" s="156"/>
      <c r="X14" s="156"/>
      <c r="Y14" s="154"/>
      <c r="Z14" s="163"/>
      <c r="AA14" s="156"/>
      <c r="AB14" s="156"/>
      <c r="AC14" s="156"/>
      <c r="AD14" s="154"/>
      <c r="AE14" s="160"/>
    </row>
    <row r="15" spans="1:31" ht="17.25" customHeight="1" x14ac:dyDescent="0.2">
      <c r="A15" s="144" t="s">
        <v>30</v>
      </c>
      <c r="B15" s="145"/>
      <c r="C15" s="145"/>
      <c r="D15" s="146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">
        <v>42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42">
        <f>SUM(DO!E17,ACNHS!E17,TNHS!E17,ANHS!E17,SVNHS!E17)</f>
        <v>31569939</v>
      </c>
      <c r="F17" s="44">
        <f>SUM(DO!F17,ACNHS!F17,TNHS!F17,ANHS!F17,SVNHS!F17)</f>
        <v>6367653</v>
      </c>
      <c r="G17" s="44">
        <f>SUM(DO!G17,ACNHS!G17,TNHS!G17,ANHS!G17,SVNHS!G17)</f>
        <v>0</v>
      </c>
      <c r="H17" s="44">
        <f>SUM(DO!H17,ACNHS!H17,TNHS!H17,ANHS!H17,SVNHS!H17)</f>
        <v>0</v>
      </c>
      <c r="I17" s="43">
        <f t="shared" ref="I17:I20" si="0">SUM(E17:H17)</f>
        <v>37937592</v>
      </c>
      <c r="J17" s="47">
        <f>SUM(DO!J17,ACNHS!J17,TNHS!J17,ANHS!J17,SVNHS!J17)</f>
        <v>0</v>
      </c>
      <c r="K17" s="41">
        <f>SUM(DO!K17,ACNHS!K17,TNHS!K17,ANHS!K17,SVNHS!K17)</f>
        <v>0</v>
      </c>
      <c r="L17" s="44"/>
      <c r="M17" s="41">
        <f>SUM(DO!M17,ACNHS!M17,TNHS!M17,ANHS!M17,SVNHS!M17)</f>
        <v>0</v>
      </c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37937592</v>
      </c>
      <c r="V17" s="42"/>
      <c r="W17" s="41"/>
      <c r="X17" s="41"/>
      <c r="Y17" s="45">
        <f t="shared" ref="Y17:Y20" si="5">SUM(V17:X17)</f>
        <v>0</v>
      </c>
      <c r="Z17" s="42">
        <f t="shared" ref="Z17:AC17" si="6">E17+J17+O17+V17</f>
        <v>31569939</v>
      </c>
      <c r="AA17" s="41">
        <f t="shared" si="6"/>
        <v>6367653</v>
      </c>
      <c r="AB17" s="41">
        <f t="shared" si="6"/>
        <v>0</v>
      </c>
      <c r="AC17" s="41">
        <f t="shared" si="6"/>
        <v>0</v>
      </c>
      <c r="AD17" s="48">
        <f t="shared" ref="AD17:AD20" si="7">SUM(Z17:AC17)</f>
        <v>37937592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8"/>
      <c r="E18" s="42">
        <f>SUM(DO!E18,ACNHS!E18,TNHS!E18,ANHS!E18,SVNHS!E18)</f>
        <v>14958106.6</v>
      </c>
      <c r="F18" s="44">
        <f>SUM(DO!F18,ACNHS!F18,TNHS!F18,ANHS!F18,SVNHS!F18)</f>
        <v>2458309.6300000004</v>
      </c>
      <c r="G18" s="44">
        <f>SUM(DO!G18,ACNHS!G18,TNHS!G18,ANHS!G18,SVNHS!G18)</f>
        <v>0</v>
      </c>
      <c r="H18" s="44">
        <f>SUM(DO!H18,ACNHS!H18,TNHS!H18,ANHS!H18,SVNHS!H18)</f>
        <v>0</v>
      </c>
      <c r="I18" s="43">
        <f t="shared" si="0"/>
        <v>17416416.23</v>
      </c>
      <c r="J18" s="47">
        <f>SUM(DO!J18,ACNHS!J18,TNHS!J18,ANHS!J18,SVNHS!J18)</f>
        <v>0</v>
      </c>
      <c r="K18" s="41">
        <f>SUM(DO!K18,ACNHS!K18,TNHS!K18,ANHS!K18,SVNHS!K18)</f>
        <v>0</v>
      </c>
      <c r="L18" s="54"/>
      <c r="M18" s="41">
        <f>SUM(DO!M18,ACNHS!M18,TNHS!M18,ANHS!M18,SVNHS!M18)</f>
        <v>0</v>
      </c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17416416.23</v>
      </c>
      <c r="V18" s="56"/>
      <c r="W18" s="54"/>
      <c r="X18" s="54"/>
      <c r="Y18" s="45">
        <f t="shared" si="5"/>
        <v>0</v>
      </c>
      <c r="Z18" s="42">
        <f t="shared" ref="Z18:AC18" si="8">E18+J18+O18+V18</f>
        <v>14958106.6</v>
      </c>
      <c r="AA18" s="41">
        <f t="shared" si="8"/>
        <v>2458309.6300000004</v>
      </c>
      <c r="AB18" s="41">
        <f t="shared" si="8"/>
        <v>0</v>
      </c>
      <c r="AC18" s="41">
        <f t="shared" si="8"/>
        <v>0</v>
      </c>
      <c r="AD18" s="48">
        <f t="shared" si="7"/>
        <v>17416416.23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8"/>
      <c r="E19" s="42">
        <f>SUM(DO!E19,ACNHS!E19,TNHS!E19,ANHS!E19,SVNHS!E19)</f>
        <v>14538200.35</v>
      </c>
      <c r="F19" s="44">
        <f>SUM(DO!F19,ACNHS!F19,TNHS!F19,ANHS!F19,SVNHS!F19)</f>
        <v>619945.76</v>
      </c>
      <c r="G19" s="44">
        <f>SUM(DO!G19,ACNHS!G19,TNHS!G19,ANHS!G19,SVNHS!G19)</f>
        <v>0</v>
      </c>
      <c r="H19" s="44">
        <f>SUM(DO!H19,ACNHS!H19,TNHS!H19,ANHS!H19,SVNHS!H19)</f>
        <v>479524.8</v>
      </c>
      <c r="I19" s="43">
        <f t="shared" si="0"/>
        <v>15637670.91</v>
      </c>
      <c r="J19" s="47">
        <f>SUM(DO!J19,ACNHS!J19,TNHS!J19,ANHS!J19,SVNHS!J19)</f>
        <v>0</v>
      </c>
      <c r="K19" s="41">
        <f>SUM(DO!K19,ACNHS!K19,TNHS!K19,ANHS!K19,SVNHS!K19)</f>
        <v>0</v>
      </c>
      <c r="L19" s="54"/>
      <c r="M19" s="41">
        <f>SUM(DO!M19,ACNHS!M19,TNHS!M19,ANHS!M19,SVNHS!M19)</f>
        <v>1752896.59</v>
      </c>
      <c r="N19" s="44">
        <f t="shared" si="1"/>
        <v>1752896.59</v>
      </c>
      <c r="O19" s="54"/>
      <c r="P19" s="54"/>
      <c r="Q19" s="54"/>
      <c r="R19" s="54"/>
      <c r="S19" s="41">
        <f t="shared" si="2"/>
        <v>0</v>
      </c>
      <c r="T19" s="43">
        <f t="shared" si="3"/>
        <v>1752896.59</v>
      </c>
      <c r="U19" s="46">
        <f t="shared" si="4"/>
        <v>17390567.5</v>
      </c>
      <c r="V19" s="56"/>
      <c r="W19" s="54"/>
      <c r="X19" s="54"/>
      <c r="Y19" s="45">
        <f t="shared" si="5"/>
        <v>0</v>
      </c>
      <c r="Z19" s="42">
        <f t="shared" ref="Z19:AC19" si="9">E19+J19+O19+V19</f>
        <v>14538200.35</v>
      </c>
      <c r="AA19" s="41">
        <f t="shared" si="9"/>
        <v>619945.76</v>
      </c>
      <c r="AB19" s="41">
        <f t="shared" si="9"/>
        <v>0</v>
      </c>
      <c r="AC19" s="41">
        <f t="shared" si="9"/>
        <v>2232421.39</v>
      </c>
      <c r="AD19" s="48">
        <f t="shared" si="7"/>
        <v>17390567.5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42">
        <f>SUM(DO!E20,ACNHS!E20,TNHS!E20,ANHS!E20,SVNHS!E20)</f>
        <v>834044.11999999988</v>
      </c>
      <c r="F20" s="44">
        <f>SUM(DO!F20,ACNHS!F20,TNHS!F20,ANHS!F20,SVNHS!F20)</f>
        <v>48914.049999999996</v>
      </c>
      <c r="G20" s="44">
        <f>SUM(DO!G20,ACNHS!G20,TNHS!G20,ANHS!G20,SVNHS!G20)</f>
        <v>0</v>
      </c>
      <c r="H20" s="44">
        <f>SUM(DO!H20,ACNHS!H20,TNHS!H20,ANHS!H20,SVNHS!H20)</f>
        <v>19980.2</v>
      </c>
      <c r="I20" s="43">
        <f t="shared" si="0"/>
        <v>902938.36999999988</v>
      </c>
      <c r="J20" s="47">
        <f>SUM(DO!J20,ACNHS!J20,TNHS!J20,ANHS!J20,SVNHS!J20)</f>
        <v>0</v>
      </c>
      <c r="K20" s="41">
        <f>SUM(DO!K20,ACNHS!K20,TNHS!K20,ANHS!K20,SVNHS!K20)</f>
        <v>0</v>
      </c>
      <c r="L20" s="54"/>
      <c r="M20" s="41">
        <f>SUM(DO!M20,ACNHS!M20,TNHS!M20,ANHS!M20,SVNHS!M20)</f>
        <v>30908.7</v>
      </c>
      <c r="N20" s="44">
        <f t="shared" si="1"/>
        <v>30908.7</v>
      </c>
      <c r="O20" s="54"/>
      <c r="P20" s="54"/>
      <c r="Q20" s="54"/>
      <c r="R20" s="54"/>
      <c r="S20" s="41">
        <f t="shared" si="2"/>
        <v>0</v>
      </c>
      <c r="T20" s="43">
        <f t="shared" si="3"/>
        <v>30908.7</v>
      </c>
      <c r="U20" s="46">
        <f t="shared" si="4"/>
        <v>933847.06999999983</v>
      </c>
      <c r="V20" s="56"/>
      <c r="W20" s="54"/>
      <c r="X20" s="54"/>
      <c r="Y20" s="45">
        <f t="shared" si="5"/>
        <v>0</v>
      </c>
      <c r="Z20" s="42">
        <f t="shared" ref="Z20:AC20" si="10">E20+J20+O20+V20</f>
        <v>834044.11999999988</v>
      </c>
      <c r="AA20" s="41">
        <f t="shared" si="10"/>
        <v>48914.049999999996</v>
      </c>
      <c r="AB20" s="41">
        <f t="shared" si="10"/>
        <v>0</v>
      </c>
      <c r="AC20" s="41">
        <f t="shared" si="10"/>
        <v>50888.9</v>
      </c>
      <c r="AD20" s="48">
        <f t="shared" si="7"/>
        <v>933847.07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3" t="s">
        <v>55</v>
      </c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30330351.07</v>
      </c>
      <c r="F24" s="66">
        <f t="shared" si="11"/>
        <v>3127169.4400000004</v>
      </c>
      <c r="G24" s="66">
        <f t="shared" si="11"/>
        <v>0</v>
      </c>
      <c r="H24" s="68">
        <f t="shared" si="11"/>
        <v>499505</v>
      </c>
      <c r="I24" s="69">
        <f t="shared" si="11"/>
        <v>33957025.509999998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8">
        <f t="shared" si="11"/>
        <v>1783805.29</v>
      </c>
      <c r="N24" s="70">
        <f t="shared" si="11"/>
        <v>1783805.29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1783805.29</v>
      </c>
      <c r="U24" s="65">
        <f t="shared" si="11"/>
        <v>35740830.800000004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30330351.07</v>
      </c>
      <c r="AA24" s="66">
        <f t="shared" si="11"/>
        <v>3127169.4400000004</v>
      </c>
      <c r="AB24" s="66">
        <f t="shared" si="11"/>
        <v>0</v>
      </c>
      <c r="AC24" s="68">
        <f t="shared" si="11"/>
        <v>2283310.29</v>
      </c>
      <c r="AD24" s="70">
        <f t="shared" si="11"/>
        <v>35740830.800000004</v>
      </c>
      <c r="AE24" s="62"/>
    </row>
    <row r="25" spans="1:31" ht="17.25" customHeight="1" x14ac:dyDescent="0.2">
      <c r="A25" s="75" t="s">
        <v>57</v>
      </c>
      <c r="B25" s="3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7" t="s">
        <v>56</v>
      </c>
      <c r="B26" s="141"/>
      <c r="C26" s="57"/>
      <c r="D26" s="38"/>
      <c r="E26" s="56">
        <f>SUM(DO!E26,ACNHS!E26,TNHS!E26,ANHS!E26,SVNHS!E26)</f>
        <v>0</v>
      </c>
      <c r="F26" s="79">
        <f>SUM(DO!F26,ACNHS!F26,TNHS!F26,ANHS!F26,SVNHS!F26)</f>
        <v>0</v>
      </c>
      <c r="G26" s="41"/>
      <c r="H26" s="44">
        <f>SUM(DO!H26,ACNHS!H26,TNHS!H26,ANHS!H26,SVNHS!H26)</f>
        <v>0</v>
      </c>
      <c r="I26" s="43">
        <f t="shared" ref="I26:I29" si="12">SUM(E26:H26)</f>
        <v>0</v>
      </c>
      <c r="J26" s="56">
        <f>SUM(DO!J26,ACNHS!J26,TNHS!J26,ANHS!J26,SVNHS!J26)</f>
        <v>0</v>
      </c>
      <c r="K26" s="54">
        <f>SUM(DO!K26,ACNHS!K26,TNHS!K26,ANHS!K26,SVNHS!K26)</f>
        <v>0</v>
      </c>
      <c r="L26" s="44"/>
      <c r="M26" s="41">
        <f>SUM(DO!M26,ACNHS!M26,TNHS!M26,ANHS!M26,SVNHS!M26)</f>
        <v>0</v>
      </c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>
        <f t="shared" ref="AC26:AC29" si="19">H26+M26+R26+Y26</f>
        <v>0</v>
      </c>
      <c r="AD26" s="48">
        <f t="shared" ref="AD26:AD29" si="20">Z26+AA26</f>
        <v>0</v>
      </c>
      <c r="AE26" s="49"/>
    </row>
    <row r="27" spans="1:31" ht="17.25" customHeight="1" x14ac:dyDescent="0.2">
      <c r="A27" s="188" t="s">
        <v>45</v>
      </c>
      <c r="B27" s="141"/>
      <c r="C27" s="57"/>
      <c r="D27" s="38"/>
      <c r="E27" s="56">
        <f>SUM(DO!E27,ACNHS!E27,TNHS!E27,ANHS!E27,SVNHS!E27)</f>
        <v>0</v>
      </c>
      <c r="F27" s="79">
        <f>SUM(DO!F27,ACNHS!F27,TNHS!F27,ANHS!F27,SVNHS!F27)</f>
        <v>0</v>
      </c>
      <c r="G27" s="54"/>
      <c r="H27" s="44">
        <f>SUM(DO!H27,ACNHS!H27,TNHS!H27,ANHS!H27,SVNHS!H27)</f>
        <v>0</v>
      </c>
      <c r="I27" s="43">
        <f t="shared" si="12"/>
        <v>0</v>
      </c>
      <c r="J27" s="56">
        <f>SUM(DO!J27,ACNHS!J27,TNHS!J27,ANHS!J27,SVNHS!J27)</f>
        <v>0</v>
      </c>
      <c r="K27" s="79">
        <f>SUM(DO!K27,ACNHS!K27,TNHS!K27,ANHS!K27,SVNHS!K27)</f>
        <v>0</v>
      </c>
      <c r="L27" s="54"/>
      <c r="M27" s="41">
        <f>SUM(DO!M27,ACNHS!M27,TNHS!M27,ANHS!M27,SVNHS!M27)</f>
        <v>0</v>
      </c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1">E27+J27+O27+V27</f>
        <v>0</v>
      </c>
      <c r="AA27" s="54">
        <f t="shared" si="21"/>
        <v>0</v>
      </c>
      <c r="AB27" s="54"/>
      <c r="AC27" s="41">
        <f t="shared" si="19"/>
        <v>0</v>
      </c>
      <c r="AD27" s="48">
        <f t="shared" si="20"/>
        <v>0</v>
      </c>
      <c r="AE27" s="62"/>
    </row>
    <row r="28" spans="1:31" ht="17.25" customHeight="1" x14ac:dyDescent="0.2">
      <c r="A28" s="51" t="s">
        <v>47</v>
      </c>
      <c r="B28" s="80"/>
      <c r="C28" s="57"/>
      <c r="D28" s="38"/>
      <c r="E28" s="56">
        <f>SUM(DO!E28,ACNHS!E28,TNHS!E28,ANHS!E28,SVNHS!E28)</f>
        <v>0</v>
      </c>
      <c r="F28" s="79">
        <f>SUM(DO!F28,ACNHS!F28,TNHS!F28,ANHS!F28,SVNHS!F28)</f>
        <v>0</v>
      </c>
      <c r="G28" s="54"/>
      <c r="H28" s="44">
        <f>SUM(DO!H28,ACNHS!H28,TNHS!H28,ANHS!H28,SVNHS!H28)</f>
        <v>0</v>
      </c>
      <c r="I28" s="43">
        <f t="shared" si="12"/>
        <v>0</v>
      </c>
      <c r="J28" s="56">
        <f>SUM(DO!J28,ACNHS!J28,TNHS!J28,ANHS!J28,SVNHS!J28)</f>
        <v>0</v>
      </c>
      <c r="K28" s="79">
        <f>SUM(DO!K28,ACNHS!K28,TNHS!K28,ANHS!K28,SVNHS!K28)</f>
        <v>0</v>
      </c>
      <c r="L28" s="54"/>
      <c r="M28" s="41">
        <f>SUM(DO!M28,ACNHS!M28,TNHS!M28,ANHS!M28,SVNHS!M28)</f>
        <v>0</v>
      </c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2">E28+J28+O28+V28</f>
        <v>0</v>
      </c>
      <c r="AA28" s="54">
        <f t="shared" si="22"/>
        <v>0</v>
      </c>
      <c r="AB28" s="54"/>
      <c r="AC28" s="41">
        <f t="shared" si="19"/>
        <v>0</v>
      </c>
      <c r="AD28" s="48">
        <f t="shared" si="20"/>
        <v>0</v>
      </c>
      <c r="AE28" s="62"/>
    </row>
    <row r="29" spans="1:31" ht="17.25" customHeight="1" x14ac:dyDescent="0.2">
      <c r="A29" s="51" t="s">
        <v>58</v>
      </c>
      <c r="B29" s="80"/>
      <c r="C29" s="57"/>
      <c r="D29" s="38"/>
      <c r="E29" s="56">
        <f>SUM(DO!E29,ACNHS!E29,TNHS!E29,ANHS!E29,SVNHS!E29)</f>
        <v>0</v>
      </c>
      <c r="F29" s="79">
        <f>SUM(DO!F29,ACNHS!F29,TNHS!F29,ANHS!F29,SVNHS!F29)</f>
        <v>0</v>
      </c>
      <c r="G29" s="54"/>
      <c r="H29" s="44">
        <f>SUM(DO!H29,ACNHS!H29,TNHS!H29,ANHS!H29,SVNHS!H29)</f>
        <v>0</v>
      </c>
      <c r="I29" s="43">
        <f t="shared" si="12"/>
        <v>0</v>
      </c>
      <c r="J29" s="56">
        <f>SUM(DO!J29,ACNHS!J29,TNHS!J29,ANHS!J29,SVNHS!J29)</f>
        <v>0</v>
      </c>
      <c r="K29" s="79">
        <f>SUM(DO!K29,ACNHS!K29,TNHS!K29,ANHS!K29,SVNHS!K29)</f>
        <v>0</v>
      </c>
      <c r="L29" s="54"/>
      <c r="M29" s="41">
        <f>SUM(DO!M29,ACNHS!M29,TNHS!M29,ANHS!M29,SVNHS!M29)</f>
        <v>0</v>
      </c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3">E29+J29+O29+V29</f>
        <v>0</v>
      </c>
      <c r="AA29" s="54">
        <f t="shared" si="23"/>
        <v>0</v>
      </c>
      <c r="AB29" s="54"/>
      <c r="AC29" s="41">
        <f t="shared" si="19"/>
        <v>0</v>
      </c>
      <c r="AD29" s="73">
        <f t="shared" si="20"/>
        <v>0</v>
      </c>
      <c r="AE29" s="62"/>
    </row>
    <row r="30" spans="1:31" ht="17.25" customHeight="1" x14ac:dyDescent="0.2">
      <c r="A30" s="51" t="s">
        <v>59</v>
      </c>
      <c r="B30" s="80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4">SUM(E27:E32)</f>
        <v>0</v>
      </c>
      <c r="F33" s="66">
        <f t="shared" si="24"/>
        <v>0</v>
      </c>
      <c r="G33" s="66">
        <f t="shared" si="24"/>
        <v>0</v>
      </c>
      <c r="H33" s="66">
        <f t="shared" si="24"/>
        <v>0</v>
      </c>
      <c r="I33" s="67">
        <f t="shared" si="24"/>
        <v>0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6">
        <f t="shared" si="24"/>
        <v>0</v>
      </c>
      <c r="N33" s="66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7">
        <f t="shared" si="24"/>
        <v>0</v>
      </c>
      <c r="U33" s="65">
        <f t="shared" si="24"/>
        <v>0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7">
        <f t="shared" si="24"/>
        <v>0</v>
      </c>
      <c r="Z33" s="65">
        <f t="shared" si="24"/>
        <v>0</v>
      </c>
      <c r="AA33" s="66">
        <f t="shared" si="24"/>
        <v>0</v>
      </c>
      <c r="AB33" s="66">
        <f t="shared" si="24"/>
        <v>0</v>
      </c>
      <c r="AC33" s="66">
        <f t="shared" si="24"/>
        <v>0</v>
      </c>
      <c r="AD33" s="67">
        <f t="shared" si="24"/>
        <v>0</v>
      </c>
      <c r="AE33" s="62"/>
    </row>
    <row r="34" spans="1:31" ht="17.25" customHeight="1" x14ac:dyDescent="0.2">
      <c r="A34" s="75" t="s">
        <v>62</v>
      </c>
      <c r="B34" s="3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87" t="s">
        <v>56</v>
      </c>
      <c r="B35" s="141"/>
      <c r="C35" s="57"/>
      <c r="D35" s="38"/>
      <c r="E35" s="47">
        <f>SUM(DO!E34,ACNHS!E35,TNHS!E35,ANHS!E35,SVNHS!E35)</f>
        <v>0</v>
      </c>
      <c r="F35" s="41">
        <f>SUM(DO!F35,ACNHS!F35,TNHS!F35,ANHS!F35,SVNHS!F35)</f>
        <v>0</v>
      </c>
      <c r="G35" s="41"/>
      <c r="H35" s="44">
        <f>SUM(DO!H35,ACNHS!H35,TNHS!H35,ANHS!H35,SVNHS!H35)</f>
        <v>0</v>
      </c>
      <c r="I35" s="43">
        <f t="shared" ref="I35:I38" si="25">SUM(E35:H35)</f>
        <v>0</v>
      </c>
      <c r="J35" s="47">
        <f>SUM(DO!J35,ACNHS!J35,TNHS!J35,ANHS!J35,SVNHS!J35)</f>
        <v>0</v>
      </c>
      <c r="K35" s="48">
        <f>SUM(DO!K35,ACNHS!K35,TNHS!K35,ANHS!K35,SVNHS!K35)</f>
        <v>0</v>
      </c>
      <c r="L35" s="41"/>
      <c r="M35" s="48">
        <f>SUM(DO!M35,ACNHS!M35,TNHS!M35,ANHS!M35,SVNHS!M35)</f>
        <v>0</v>
      </c>
      <c r="N35" s="54">
        <f t="shared" ref="N35:N38" si="26">SUM(J35:M35)</f>
        <v>0</v>
      </c>
      <c r="O35" s="44"/>
      <c r="P35" s="41"/>
      <c r="Q35" s="41"/>
      <c r="R35" s="41"/>
      <c r="S35" s="41">
        <f t="shared" ref="S35:S38" si="27">SUM(O35:R35)</f>
        <v>0</v>
      </c>
      <c r="T35" s="43">
        <f t="shared" ref="T35:T38" si="28">N35+S35</f>
        <v>0</v>
      </c>
      <c r="U35" s="46">
        <f t="shared" ref="U35:U38" si="29">I35+T35</f>
        <v>0</v>
      </c>
      <c r="V35" s="47"/>
      <c r="W35" s="41"/>
      <c r="X35" s="41"/>
      <c r="Y35" s="74">
        <f t="shared" ref="Y35:Y38" si="30">SUM(V35:X35)</f>
        <v>0</v>
      </c>
      <c r="Z35" s="47">
        <f t="shared" ref="Z35:AA35" si="31">E35+J35+O35+V35</f>
        <v>0</v>
      </c>
      <c r="AA35" s="41">
        <f t="shared" si="31"/>
        <v>0</v>
      </c>
      <c r="AB35" s="41"/>
      <c r="AC35" s="41">
        <f>DO!AC35</f>
        <v>0</v>
      </c>
      <c r="AD35" s="73">
        <f>Z35+AA35</f>
        <v>0</v>
      </c>
      <c r="AE35" s="62"/>
    </row>
    <row r="36" spans="1:31" ht="17.25" customHeight="1" x14ac:dyDescent="0.2">
      <c r="A36" s="188" t="s">
        <v>45</v>
      </c>
      <c r="B36" s="141"/>
      <c r="C36" s="57"/>
      <c r="D36" s="38"/>
      <c r="E36" s="47">
        <f>SUM(DO!E36,ACNHS!E36,TNHS!E36,ANHS!E36,SVNHS!E36)</f>
        <v>0</v>
      </c>
      <c r="F36" s="41">
        <f>SUM(DO!F36,ACNHS!F36,TNHS!F36,ANHS!F36,SVNHS!F36)</f>
        <v>0</v>
      </c>
      <c r="G36" s="54"/>
      <c r="H36" s="44">
        <f>SUM(DO!H36,ACNHS!H36,TNHS!H36,ANHS!H36,SVNHS!H36)</f>
        <v>0</v>
      </c>
      <c r="I36" s="43">
        <f t="shared" si="25"/>
        <v>0</v>
      </c>
      <c r="J36" s="47">
        <f>SUM(DO!J36,ACNHS!J36,TNHS!J36,ANHS!J36,SVNHS!J36)</f>
        <v>0</v>
      </c>
      <c r="K36" s="48">
        <f>SUM(DO!K36,ACNHS!K36,TNHS!K36,ANHS!K36,SVNHS!K36)</f>
        <v>0</v>
      </c>
      <c r="L36" s="54"/>
      <c r="M36" s="48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1">
        <f t="shared" si="27"/>
        <v>0</v>
      </c>
      <c r="T36" s="43">
        <f t="shared" si="28"/>
        <v>0</v>
      </c>
      <c r="U36" s="46">
        <f t="shared" si="29"/>
        <v>0</v>
      </c>
      <c r="V36" s="77"/>
      <c r="W36" s="54"/>
      <c r="X36" s="54"/>
      <c r="Y36" s="74">
        <f t="shared" si="30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41">
        <f>DO!AC36</f>
        <v>0</v>
      </c>
      <c r="AD36" s="73">
        <f t="shared" ref="AD36:AD37" si="33">Z36+AA36+AC36</f>
        <v>0</v>
      </c>
      <c r="AE36" s="61"/>
    </row>
    <row r="37" spans="1:31" ht="17.25" customHeight="1" x14ac:dyDescent="0.2">
      <c r="A37" s="51" t="s">
        <v>47</v>
      </c>
      <c r="B37" s="80"/>
      <c r="C37" s="57"/>
      <c r="D37" s="38"/>
      <c r="E37" s="47">
        <f>SUM(DO!E37,ACNHS!E37,TNHS!E37,ANHS!E37,SVNHS!E37)</f>
        <v>0</v>
      </c>
      <c r="F37" s="41">
        <f>SUM(DO!F37,ACNHS!F37,TNHS!F37,ANHS!F37,SVNHS!F37)</f>
        <v>0</v>
      </c>
      <c r="G37" s="54"/>
      <c r="H37" s="44">
        <f>SUM(DO!H37,ACNHS!H37,TNHS!H37,ANHS!H37,SVNHS!H37)</f>
        <v>0</v>
      </c>
      <c r="I37" s="43">
        <f t="shared" si="25"/>
        <v>0</v>
      </c>
      <c r="J37" s="47">
        <f>SUM(DO!J37,ACNHS!J37,TNHS!J37,ANHS!J37,SVNHS!J37)</f>
        <v>0</v>
      </c>
      <c r="K37" s="48">
        <f>SUM(DO!K37,ACNHS!K37,TNHS!K37,ANHS!K37,SVNHS!K37)</f>
        <v>0</v>
      </c>
      <c r="L37" s="54"/>
      <c r="M37" s="48">
        <f>SUM(DO!M37,ACNHS!M37,TNHS!M37,ANHS!M37,SVNHS!M37)</f>
        <v>0</v>
      </c>
      <c r="N37" s="54">
        <f t="shared" si="26"/>
        <v>0</v>
      </c>
      <c r="O37" s="54"/>
      <c r="P37" s="54"/>
      <c r="Q37" s="54"/>
      <c r="R37" s="54"/>
      <c r="S37" s="41">
        <f t="shared" si="27"/>
        <v>0</v>
      </c>
      <c r="T37" s="43">
        <f t="shared" si="28"/>
        <v>0</v>
      </c>
      <c r="U37" s="46">
        <f t="shared" si="29"/>
        <v>0</v>
      </c>
      <c r="V37" s="77"/>
      <c r="W37" s="54"/>
      <c r="X37" s="54"/>
      <c r="Y37" s="74">
        <f t="shared" si="30"/>
        <v>0</v>
      </c>
      <c r="Z37" s="77">
        <f t="shared" ref="Z37:AA37" si="34">E37+J37+O37+V37</f>
        <v>0</v>
      </c>
      <c r="AA37" s="54">
        <f t="shared" si="34"/>
        <v>0</v>
      </c>
      <c r="AB37" s="54"/>
      <c r="AC37" s="41">
        <f>DO!AC37</f>
        <v>0</v>
      </c>
      <c r="AD37" s="73">
        <f t="shared" si="33"/>
        <v>0</v>
      </c>
      <c r="AE37" s="62"/>
    </row>
    <row r="38" spans="1:31" ht="17.25" customHeight="1" x14ac:dyDescent="0.2">
      <c r="A38" s="51" t="s">
        <v>58</v>
      </c>
      <c r="B38" s="80"/>
      <c r="C38" s="57"/>
      <c r="D38" s="38"/>
      <c r="E38" s="47">
        <f>SUM(DO!E38,ACNHS!E38,TNHS!E38,ANHS!E38,SVNHS!E38)</f>
        <v>0</v>
      </c>
      <c r="F38" s="41">
        <f>SUM(DO!F38,ACNHS!F38,TNHS!F38,ANHS!F38,SVNHS!F38)</f>
        <v>0</v>
      </c>
      <c r="G38" s="54"/>
      <c r="H38" s="44">
        <f>SUM(DO!H38,ACNHS!H38,TNHS!H38,ANHS!H38,SVNHS!H38)</f>
        <v>0</v>
      </c>
      <c r="I38" s="43">
        <f t="shared" si="25"/>
        <v>0</v>
      </c>
      <c r="J38" s="47">
        <f>SUM(DO!J38,ACNHS!J38,TNHS!J38,ANHS!J38,SVNHS!J38)</f>
        <v>0</v>
      </c>
      <c r="K38" s="48">
        <f>SUM(DO!K38,ACNHS!K38,TNHS!K38,ANHS!K38,SVNHS!K38)</f>
        <v>0</v>
      </c>
      <c r="L38" s="54"/>
      <c r="M38" s="48">
        <f>SUM(DO!M38,ACNHS!M38,TNHS!M38,ANHS!M38,SVNHS!M38)</f>
        <v>0</v>
      </c>
      <c r="N38" s="54">
        <f t="shared" si="26"/>
        <v>0</v>
      </c>
      <c r="O38" s="54"/>
      <c r="P38" s="54"/>
      <c r="Q38" s="54"/>
      <c r="R38" s="54"/>
      <c r="S38" s="41">
        <f t="shared" si="27"/>
        <v>0</v>
      </c>
      <c r="T38" s="43">
        <f t="shared" si="28"/>
        <v>0</v>
      </c>
      <c r="U38" s="46">
        <f t="shared" si="29"/>
        <v>0</v>
      </c>
      <c r="V38" s="77"/>
      <c r="W38" s="54"/>
      <c r="X38" s="54"/>
      <c r="Y38" s="74">
        <f t="shared" si="30"/>
        <v>0</v>
      </c>
      <c r="Z38" s="77">
        <f t="shared" ref="Z38:AA38" si="35">E38+J38+O38+V38</f>
        <v>0</v>
      </c>
      <c r="AA38" s="54">
        <f t="shared" si="35"/>
        <v>0</v>
      </c>
      <c r="AB38" s="54"/>
      <c r="AC38" s="41">
        <f>DO!AC38</f>
        <v>0</v>
      </c>
      <c r="AD38" s="73">
        <f>Z38+AA38</f>
        <v>0</v>
      </c>
      <c r="AE38" s="62"/>
    </row>
    <row r="39" spans="1:31" ht="17.25" customHeight="1" x14ac:dyDescent="0.2">
      <c r="A39" s="51" t="s">
        <v>59</v>
      </c>
      <c r="B39" s="80"/>
      <c r="C39" s="57"/>
      <c r="D39" s="38"/>
      <c r="E39" s="56"/>
      <c r="F39" s="54"/>
      <c r="G39" s="54"/>
      <c r="H39" s="54"/>
      <c r="I39" s="43"/>
      <c r="J39" s="77"/>
      <c r="K39" s="54"/>
      <c r="L39" s="86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41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6">SUM(E36:E41)</f>
        <v>0</v>
      </c>
      <c r="F42" s="66">
        <f t="shared" si="36"/>
        <v>0</v>
      </c>
      <c r="G42" s="66">
        <f t="shared" si="36"/>
        <v>0</v>
      </c>
      <c r="H42" s="68">
        <f t="shared" si="36"/>
        <v>0</v>
      </c>
      <c r="I42" s="69">
        <f t="shared" si="36"/>
        <v>0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8">
        <f t="shared" si="36"/>
        <v>0</v>
      </c>
      <c r="N42" s="70">
        <f t="shared" si="36"/>
        <v>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8">
        <f t="shared" si="36"/>
        <v>0</v>
      </c>
      <c r="U42" s="65">
        <f t="shared" si="36"/>
        <v>0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3">
        <f t="shared" si="36"/>
        <v>0</v>
      </c>
      <c r="Z42" s="65">
        <f t="shared" si="36"/>
        <v>0</v>
      </c>
      <c r="AA42" s="66">
        <f t="shared" si="36"/>
        <v>0</v>
      </c>
      <c r="AB42" s="66">
        <f t="shared" si="36"/>
        <v>0</v>
      </c>
      <c r="AC42" s="66">
        <f t="shared" si="36"/>
        <v>0</v>
      </c>
      <c r="AD42" s="67">
        <f t="shared" si="36"/>
        <v>0</v>
      </c>
      <c r="AE42" s="62"/>
    </row>
    <row r="43" spans="1:31" ht="17.25" customHeight="1" x14ac:dyDescent="0.2">
      <c r="A43" s="187" t="s">
        <v>72</v>
      </c>
      <c r="B43" s="141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87" t="s">
        <v>56</v>
      </c>
      <c r="B44" s="141"/>
      <c r="C44" s="57"/>
      <c r="D44" s="38"/>
      <c r="E44" s="47">
        <f t="shared" ref="E44:AD44" si="37">E17+E26+E35</f>
        <v>31569939</v>
      </c>
      <c r="F44" s="41">
        <f t="shared" si="37"/>
        <v>6367653</v>
      </c>
      <c r="G44" s="41">
        <f t="shared" si="37"/>
        <v>0</v>
      </c>
      <c r="H44" s="41">
        <f t="shared" si="37"/>
        <v>0</v>
      </c>
      <c r="I44" s="41">
        <f t="shared" si="37"/>
        <v>37937592</v>
      </c>
      <c r="J44" s="47">
        <f t="shared" si="37"/>
        <v>0</v>
      </c>
      <c r="K44" s="41">
        <f t="shared" si="37"/>
        <v>0</v>
      </c>
      <c r="L44" s="41">
        <f t="shared" si="37"/>
        <v>0</v>
      </c>
      <c r="M44" s="41">
        <f t="shared" si="37"/>
        <v>0</v>
      </c>
      <c r="N44" s="48">
        <f t="shared" si="37"/>
        <v>0</v>
      </c>
      <c r="O44" s="41">
        <f t="shared" si="37"/>
        <v>0</v>
      </c>
      <c r="P44" s="41">
        <f t="shared" si="37"/>
        <v>0</v>
      </c>
      <c r="Q44" s="41">
        <f t="shared" si="37"/>
        <v>0</v>
      </c>
      <c r="R44" s="41">
        <f t="shared" si="37"/>
        <v>0</v>
      </c>
      <c r="S44" s="41">
        <f t="shared" si="37"/>
        <v>0</v>
      </c>
      <c r="T44" s="48">
        <f t="shared" si="37"/>
        <v>0</v>
      </c>
      <c r="U44" s="46">
        <f t="shared" si="37"/>
        <v>37937592</v>
      </c>
      <c r="V44" s="47">
        <f t="shared" si="37"/>
        <v>0</v>
      </c>
      <c r="W44" s="41">
        <f t="shared" si="37"/>
        <v>0</v>
      </c>
      <c r="X44" s="41">
        <f t="shared" si="37"/>
        <v>0</v>
      </c>
      <c r="Y44" s="73">
        <f t="shared" si="37"/>
        <v>0</v>
      </c>
      <c r="Z44" s="47">
        <f t="shared" si="37"/>
        <v>31569939</v>
      </c>
      <c r="AA44" s="41">
        <f t="shared" si="37"/>
        <v>6367653</v>
      </c>
      <c r="AB44" s="41">
        <f t="shared" si="37"/>
        <v>0</v>
      </c>
      <c r="AC44" s="41">
        <f t="shared" si="37"/>
        <v>0</v>
      </c>
      <c r="AD44" s="79">
        <f t="shared" si="37"/>
        <v>37937592</v>
      </c>
      <c r="AE44" s="62"/>
    </row>
    <row r="45" spans="1:31" ht="17.25" customHeight="1" x14ac:dyDescent="0.2">
      <c r="A45" s="188" t="s">
        <v>45</v>
      </c>
      <c r="B45" s="141"/>
      <c r="C45" s="57"/>
      <c r="D45" s="38"/>
      <c r="E45" s="77">
        <f t="shared" ref="E45:AD45" si="38">E18+E27+E36</f>
        <v>14958106.6</v>
      </c>
      <c r="F45" s="41">
        <f t="shared" si="38"/>
        <v>2458309.6300000004</v>
      </c>
      <c r="G45" s="41">
        <f t="shared" si="38"/>
        <v>0</v>
      </c>
      <c r="H45" s="41">
        <f t="shared" si="38"/>
        <v>0</v>
      </c>
      <c r="I45" s="41">
        <f t="shared" si="38"/>
        <v>17416416.23</v>
      </c>
      <c r="J45" s="47">
        <f t="shared" si="38"/>
        <v>0</v>
      </c>
      <c r="K45" s="41">
        <f t="shared" si="38"/>
        <v>0</v>
      </c>
      <c r="L45" s="41">
        <f t="shared" si="38"/>
        <v>0</v>
      </c>
      <c r="M45" s="41">
        <f t="shared" si="38"/>
        <v>0</v>
      </c>
      <c r="N45" s="48">
        <f t="shared" si="38"/>
        <v>0</v>
      </c>
      <c r="O45" s="54">
        <f t="shared" si="38"/>
        <v>0</v>
      </c>
      <c r="P45" s="41">
        <f t="shared" si="38"/>
        <v>0</v>
      </c>
      <c r="Q45" s="41">
        <f t="shared" si="38"/>
        <v>0</v>
      </c>
      <c r="R45" s="41">
        <f t="shared" si="38"/>
        <v>0</v>
      </c>
      <c r="S45" s="41">
        <f t="shared" si="38"/>
        <v>0</v>
      </c>
      <c r="T45" s="48">
        <f t="shared" si="38"/>
        <v>0</v>
      </c>
      <c r="U45" s="46">
        <f t="shared" si="38"/>
        <v>17416416.23</v>
      </c>
      <c r="V45" s="77">
        <f t="shared" si="38"/>
        <v>0</v>
      </c>
      <c r="W45" s="54">
        <f t="shared" si="38"/>
        <v>0</v>
      </c>
      <c r="X45" s="41">
        <f t="shared" si="38"/>
        <v>0</v>
      </c>
      <c r="Y45" s="73">
        <f t="shared" si="38"/>
        <v>0</v>
      </c>
      <c r="Z45" s="77">
        <f t="shared" si="38"/>
        <v>14958106.6</v>
      </c>
      <c r="AA45" s="41">
        <f t="shared" si="38"/>
        <v>2458309.6300000004</v>
      </c>
      <c r="AB45" s="41">
        <f t="shared" si="38"/>
        <v>0</v>
      </c>
      <c r="AC45" s="41">
        <f t="shared" si="38"/>
        <v>0</v>
      </c>
      <c r="AD45" s="79">
        <f t="shared" si="38"/>
        <v>17416416.23</v>
      </c>
      <c r="AE45" s="62"/>
    </row>
    <row r="46" spans="1:31" ht="17.25" customHeight="1" x14ac:dyDescent="0.2">
      <c r="A46" s="51" t="s">
        <v>47</v>
      </c>
      <c r="B46" s="80"/>
      <c r="C46" s="57"/>
      <c r="D46" s="38"/>
      <c r="E46" s="77">
        <f t="shared" ref="E46:AD46" si="39">E19+E28+E37</f>
        <v>14538200.35</v>
      </c>
      <c r="F46" s="41">
        <f t="shared" si="39"/>
        <v>619945.76</v>
      </c>
      <c r="G46" s="41">
        <f t="shared" si="39"/>
        <v>0</v>
      </c>
      <c r="H46" s="41">
        <f t="shared" si="39"/>
        <v>479524.8</v>
      </c>
      <c r="I46" s="41">
        <f t="shared" si="39"/>
        <v>15637670.91</v>
      </c>
      <c r="J46" s="47">
        <f t="shared" si="39"/>
        <v>0</v>
      </c>
      <c r="K46" s="41">
        <f t="shared" si="39"/>
        <v>0</v>
      </c>
      <c r="L46" s="41">
        <f t="shared" si="39"/>
        <v>0</v>
      </c>
      <c r="M46" s="41">
        <f t="shared" si="39"/>
        <v>1752896.59</v>
      </c>
      <c r="N46" s="48">
        <f t="shared" si="39"/>
        <v>1752896.59</v>
      </c>
      <c r="O46" s="54">
        <f t="shared" si="39"/>
        <v>0</v>
      </c>
      <c r="P46" s="41">
        <f t="shared" si="39"/>
        <v>0</v>
      </c>
      <c r="Q46" s="41">
        <f t="shared" si="39"/>
        <v>0</v>
      </c>
      <c r="R46" s="41">
        <f t="shared" si="39"/>
        <v>0</v>
      </c>
      <c r="S46" s="41">
        <f t="shared" si="39"/>
        <v>0</v>
      </c>
      <c r="T46" s="48">
        <f t="shared" si="39"/>
        <v>1752896.59</v>
      </c>
      <c r="U46" s="46">
        <f t="shared" si="39"/>
        <v>17390567.5</v>
      </c>
      <c r="V46" s="77">
        <f t="shared" si="39"/>
        <v>0</v>
      </c>
      <c r="W46" s="54">
        <f t="shared" si="39"/>
        <v>0</v>
      </c>
      <c r="X46" s="41">
        <f t="shared" si="39"/>
        <v>0</v>
      </c>
      <c r="Y46" s="73">
        <f t="shared" si="39"/>
        <v>0</v>
      </c>
      <c r="Z46" s="77">
        <f t="shared" si="39"/>
        <v>14538200.35</v>
      </c>
      <c r="AA46" s="41">
        <f t="shared" si="39"/>
        <v>619945.76</v>
      </c>
      <c r="AB46" s="41">
        <f t="shared" si="39"/>
        <v>0</v>
      </c>
      <c r="AC46" s="41">
        <f t="shared" si="39"/>
        <v>2232421.39</v>
      </c>
      <c r="AD46" s="88">
        <f t="shared" si="39"/>
        <v>17390567.5</v>
      </c>
      <c r="AE46" s="62"/>
    </row>
    <row r="47" spans="1:31" ht="17.25" customHeight="1" x14ac:dyDescent="0.2">
      <c r="A47" s="51" t="s">
        <v>58</v>
      </c>
      <c r="B47" s="80"/>
      <c r="C47" s="57"/>
      <c r="D47" s="38"/>
      <c r="E47" s="77">
        <f t="shared" ref="E47:AD47" si="40">E20+E29+E38</f>
        <v>834044.11999999988</v>
      </c>
      <c r="F47" s="41">
        <f t="shared" si="40"/>
        <v>48914.049999999996</v>
      </c>
      <c r="G47" s="41">
        <f t="shared" si="40"/>
        <v>0</v>
      </c>
      <c r="H47" s="41">
        <f t="shared" si="40"/>
        <v>19980.2</v>
      </c>
      <c r="I47" s="41">
        <f t="shared" si="40"/>
        <v>902938.36999999988</v>
      </c>
      <c r="J47" s="47">
        <f t="shared" si="40"/>
        <v>0</v>
      </c>
      <c r="K47" s="41">
        <f t="shared" si="40"/>
        <v>0</v>
      </c>
      <c r="L47" s="41">
        <f t="shared" si="40"/>
        <v>0</v>
      </c>
      <c r="M47" s="41">
        <f t="shared" si="40"/>
        <v>30908.7</v>
      </c>
      <c r="N47" s="48">
        <f t="shared" si="40"/>
        <v>30908.7</v>
      </c>
      <c r="O47" s="54">
        <f t="shared" si="40"/>
        <v>0</v>
      </c>
      <c r="P47" s="41">
        <f t="shared" si="40"/>
        <v>0</v>
      </c>
      <c r="Q47" s="41">
        <f t="shared" si="40"/>
        <v>0</v>
      </c>
      <c r="R47" s="41">
        <f t="shared" si="40"/>
        <v>0</v>
      </c>
      <c r="S47" s="41">
        <f t="shared" si="40"/>
        <v>0</v>
      </c>
      <c r="T47" s="48">
        <f t="shared" si="40"/>
        <v>30908.7</v>
      </c>
      <c r="U47" s="46">
        <f t="shared" si="40"/>
        <v>933847.06999999983</v>
      </c>
      <c r="V47" s="77">
        <f t="shared" si="40"/>
        <v>0</v>
      </c>
      <c r="W47" s="54">
        <f t="shared" si="40"/>
        <v>0</v>
      </c>
      <c r="X47" s="41">
        <f t="shared" si="40"/>
        <v>0</v>
      </c>
      <c r="Y47" s="73">
        <f t="shared" si="40"/>
        <v>0</v>
      </c>
      <c r="Z47" s="77">
        <f t="shared" si="40"/>
        <v>834044.11999999988</v>
      </c>
      <c r="AA47" s="41">
        <f t="shared" si="40"/>
        <v>48914.049999999996</v>
      </c>
      <c r="AB47" s="41">
        <f t="shared" si="40"/>
        <v>0</v>
      </c>
      <c r="AC47" s="41">
        <f t="shared" si="40"/>
        <v>50888.9</v>
      </c>
      <c r="AD47" s="88">
        <f t="shared" si="40"/>
        <v>933847.07</v>
      </c>
      <c r="AE47" s="62"/>
    </row>
    <row r="48" spans="1:31" ht="17.25" customHeight="1" x14ac:dyDescent="0.2">
      <c r="A48" s="51" t="s">
        <v>59</v>
      </c>
      <c r="B48" s="80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6"/>
      <c r="W48" s="54"/>
      <c r="X48" s="54"/>
      <c r="Y48" s="88"/>
      <c r="Z48" s="56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8"/>
      <c r="O49" s="54"/>
      <c r="P49" s="54"/>
      <c r="Q49" s="54"/>
      <c r="R49" s="54"/>
      <c r="S49" s="88"/>
      <c r="T49" s="43"/>
      <c r="U49" s="61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100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9" t="s">
        <v>20</v>
      </c>
      <c r="B51" s="183"/>
      <c r="C51" s="95"/>
      <c r="D51" s="96"/>
      <c r="E51" s="97">
        <f t="shared" ref="E51:AD51" si="41">SUM(E45:E50)</f>
        <v>30330351.07</v>
      </c>
      <c r="F51" s="98">
        <f t="shared" si="41"/>
        <v>3127169.4400000004</v>
      </c>
      <c r="G51" s="98">
        <f t="shared" si="41"/>
        <v>0</v>
      </c>
      <c r="H51" s="98">
        <f t="shared" si="41"/>
        <v>499505</v>
      </c>
      <c r="I51" s="98">
        <f t="shared" si="41"/>
        <v>33957025.509999998</v>
      </c>
      <c r="J51" s="97">
        <f t="shared" si="41"/>
        <v>0</v>
      </c>
      <c r="K51" s="98">
        <f t="shared" si="41"/>
        <v>0</v>
      </c>
      <c r="L51" s="98">
        <f t="shared" si="41"/>
        <v>0</v>
      </c>
      <c r="M51" s="98">
        <f t="shared" si="41"/>
        <v>1783805.29</v>
      </c>
      <c r="N51" s="99">
        <f t="shared" si="41"/>
        <v>1783805.29</v>
      </c>
      <c r="O51" s="98">
        <f t="shared" si="41"/>
        <v>0</v>
      </c>
      <c r="P51" s="98">
        <f t="shared" si="41"/>
        <v>0</v>
      </c>
      <c r="Q51" s="98">
        <f t="shared" si="41"/>
        <v>0</v>
      </c>
      <c r="R51" s="98">
        <f t="shared" si="41"/>
        <v>0</v>
      </c>
      <c r="S51" s="98">
        <f t="shared" si="41"/>
        <v>0</v>
      </c>
      <c r="T51" s="99">
        <f t="shared" si="41"/>
        <v>1783805.29</v>
      </c>
      <c r="U51" s="101">
        <f t="shared" si="41"/>
        <v>35740830.800000004</v>
      </c>
      <c r="V51" s="97">
        <f t="shared" si="41"/>
        <v>0</v>
      </c>
      <c r="W51" s="98">
        <f t="shared" si="41"/>
        <v>0</v>
      </c>
      <c r="X51" s="98">
        <f t="shared" si="41"/>
        <v>0</v>
      </c>
      <c r="Y51" s="99">
        <f t="shared" si="41"/>
        <v>0</v>
      </c>
      <c r="Z51" s="97">
        <f t="shared" si="41"/>
        <v>30330351.07</v>
      </c>
      <c r="AA51" s="98">
        <f t="shared" si="41"/>
        <v>3127169.4400000004</v>
      </c>
      <c r="AB51" s="98">
        <f t="shared" si="41"/>
        <v>0</v>
      </c>
      <c r="AC51" s="98">
        <f t="shared" si="41"/>
        <v>2283310.29</v>
      </c>
      <c r="AD51" s="99">
        <f t="shared" si="41"/>
        <v>35740830.800000004</v>
      </c>
      <c r="AE51" s="106"/>
    </row>
    <row r="52" spans="1:31" ht="17.25" customHeight="1" x14ac:dyDescent="0.2">
      <c r="A52" s="35"/>
      <c r="B52" s="57"/>
      <c r="C52" s="57"/>
      <c r="D52" s="5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5"/>
      <c r="AE52" s="107"/>
    </row>
    <row r="53" spans="1:31" ht="17.25" customHeight="1" x14ac:dyDescent="0.2">
      <c r="A53" s="35"/>
      <c r="B53" s="57" t="s">
        <v>63</v>
      </c>
      <c r="C53" s="57"/>
      <c r="D53" s="5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4"/>
      <c r="F54" s="142" t="s">
        <v>64</v>
      </c>
      <c r="G54" s="141"/>
      <c r="H54" s="141"/>
      <c r="I54" s="142" t="s">
        <v>65</v>
      </c>
      <c r="J54" s="141"/>
      <c r="K54" s="141"/>
      <c r="L54" s="142" t="s">
        <v>66</v>
      </c>
      <c r="M54" s="141"/>
      <c r="N54" s="141"/>
      <c r="O54" s="141"/>
      <c r="P54" s="142"/>
      <c r="Q54" s="141"/>
      <c r="R54" s="141"/>
      <c r="S54" s="110"/>
      <c r="T54" s="110"/>
      <c r="U54" s="178" t="s">
        <v>64</v>
      </c>
      <c r="V54" s="172"/>
      <c r="W54" s="172"/>
      <c r="X54" s="111"/>
      <c r="Y54" s="178" t="s">
        <v>67</v>
      </c>
      <c r="Z54" s="172"/>
      <c r="AA54" s="111"/>
      <c r="AB54" s="178" t="s">
        <v>68</v>
      </c>
      <c r="AC54" s="172"/>
      <c r="AD54" s="172"/>
      <c r="AE54" s="109"/>
    </row>
    <row r="55" spans="1:31" ht="17.25" customHeight="1" x14ac:dyDescent="0.2">
      <c r="A55" s="35"/>
      <c r="B55" s="80" t="s">
        <v>69</v>
      </c>
      <c r="C55" s="57"/>
      <c r="D55" s="80"/>
      <c r="E55" s="104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14"/>
      <c r="V55" s="140">
        <f>SUM(DO!U55,ACNHS!U55,TNHS!U55,SVNHS!U55,ANHS!U55)</f>
        <v>225344167</v>
      </c>
      <c r="W55" s="141"/>
      <c r="X55" s="113"/>
      <c r="Y55" s="180">
        <f>SUM(DO!Y55,ACNHS!Y55,TNHS!Y55,ANHS!Y55,SVNHS!Y55)</f>
        <v>31669079</v>
      </c>
      <c r="Z55" s="181"/>
      <c r="AA55" s="1"/>
      <c r="AB55" s="140">
        <f>SUM(V55+Y55)</f>
        <v>257013246</v>
      </c>
      <c r="AC55" s="141"/>
      <c r="AD55" s="141"/>
      <c r="AE55" s="109"/>
    </row>
    <row r="56" spans="1:31" ht="17.25" customHeight="1" x14ac:dyDescent="0.2">
      <c r="A56" s="35"/>
      <c r="B56" s="80" t="s">
        <v>71</v>
      </c>
      <c r="C56" s="57"/>
      <c r="D56" s="80"/>
      <c r="E56" s="104"/>
      <c r="F56" s="140">
        <f>SUM(DO!F56,ACNHS!F56,TNHS!F56,ANHS!F56,SVNHS!F56)</f>
        <v>251734804</v>
      </c>
      <c r="G56" s="141"/>
      <c r="H56" s="141"/>
      <c r="I56" s="140">
        <f>SUM(DO!I56,ACNHS!I56,TNHS!I56,ANHS!I56,SVNHS!I56)</f>
        <v>37937592</v>
      </c>
      <c r="J56" s="141"/>
      <c r="K56" s="141"/>
      <c r="L56" s="113"/>
      <c r="M56" s="140">
        <f>F56+I56</f>
        <v>289672396</v>
      </c>
      <c r="N56" s="141"/>
      <c r="O56" s="1"/>
      <c r="P56" s="115"/>
      <c r="Q56" s="116"/>
      <c r="R56" s="113"/>
      <c r="S56" s="114" t="s">
        <v>73</v>
      </c>
      <c r="T56" s="114"/>
      <c r="U56" s="113"/>
      <c r="V56" s="179">
        <f>SUM(DO!U56,ACNHS!U56,TNHS!U56,ANHS!U56,SVNHS!U56)</f>
        <v>256452980.79000002</v>
      </c>
      <c r="W56" s="172"/>
      <c r="X56" s="113"/>
      <c r="Y56" s="179">
        <f>I65</f>
        <v>35740830.800000004</v>
      </c>
      <c r="Z56" s="172"/>
      <c r="AA56" s="1"/>
      <c r="AB56" s="140">
        <f>+Y56+V56</f>
        <v>292193811.59000003</v>
      </c>
      <c r="AC56" s="141"/>
      <c r="AD56" s="141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4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43" t="s">
        <v>75</v>
      </c>
      <c r="T57" s="141"/>
      <c r="U57" s="113"/>
      <c r="V57" s="176">
        <f>+V55-V56</f>
        <v>-31108813.790000021</v>
      </c>
      <c r="W57" s="177"/>
      <c r="X57" s="113"/>
      <c r="Y57" s="120"/>
      <c r="Z57" s="67">
        <f>Y55-Y56</f>
        <v>-4071751.8000000045</v>
      </c>
      <c r="AA57" s="1"/>
      <c r="AB57" s="176">
        <f>+AB55-AB56</f>
        <v>-35180565.590000033</v>
      </c>
      <c r="AC57" s="177"/>
      <c r="AD57" s="177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4"/>
      <c r="F58" s="140">
        <f>SUM(DO!F58,ACNHS!F58,TNHS!F58,ANHS!F58,SVNHS!F58)</f>
        <v>4718177.4799999995</v>
      </c>
      <c r="G58" s="141"/>
      <c r="H58" s="141"/>
      <c r="I58" s="140">
        <f>SUM(DO!I58,ACNHS!I58,TNHS!I58,ANHS!I58,SVNHS!I58)</f>
        <v>933847.06999999983</v>
      </c>
      <c r="J58" s="141"/>
      <c r="K58" s="141"/>
      <c r="L58" s="113"/>
      <c r="M58" s="140">
        <f>F58+I58</f>
        <v>5652024.5499999989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4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4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4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99</v>
      </c>
      <c r="C62" s="57"/>
      <c r="D62" s="80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0"/>
      <c r="E63" s="104"/>
      <c r="F63" s="140">
        <f>SUM(F56,F58)</f>
        <v>256452981.47999999</v>
      </c>
      <c r="G63" s="141"/>
      <c r="H63" s="141"/>
      <c r="I63" s="140">
        <f>I58+I56</f>
        <v>38871439.07</v>
      </c>
      <c r="J63" s="141"/>
      <c r="K63" s="141"/>
      <c r="L63" s="114"/>
      <c r="M63" s="140">
        <f t="shared" ref="M63:M66" si="42">F63+I63</f>
        <v>295324420.55000001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100</v>
      </c>
      <c r="C64" s="57"/>
      <c r="D64" s="80"/>
      <c r="E64" s="104"/>
      <c r="F64" s="140">
        <f>SUM(DO!F64,ACNHS!F64,TNHS!F64,ANHS!F64,SVNHS!F64)</f>
        <v>0.69</v>
      </c>
      <c r="G64" s="141"/>
      <c r="H64" s="141"/>
      <c r="I64" s="140">
        <f>SUM(DO!I64,ACNHS!I64,TNHS!I64,ANHS!I64,SVNHS!I64)</f>
        <v>0</v>
      </c>
      <c r="J64" s="141"/>
      <c r="K64" s="141"/>
      <c r="L64" s="118"/>
      <c r="M64" s="140">
        <f t="shared" si="42"/>
        <v>0.69</v>
      </c>
      <c r="N64" s="141"/>
      <c r="O64" s="1"/>
      <c r="P64" s="115"/>
      <c r="Q64" s="116"/>
      <c r="R64" s="118"/>
      <c r="S64" s="114"/>
      <c r="T64" s="121"/>
      <c r="U64" s="118"/>
      <c r="V64" s="118"/>
      <c r="W64" s="140"/>
      <c r="X64" s="141"/>
      <c r="Y64" s="14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83</v>
      </c>
      <c r="C65" s="80"/>
      <c r="D65" s="80"/>
      <c r="E65" s="104"/>
      <c r="F65" s="140">
        <f>SUM(DO!F65,ACNHS!F65,TNHS!F65,ANHS!F65,SVNHS!F65)</f>
        <v>256452980.79000002</v>
      </c>
      <c r="G65" s="141"/>
      <c r="H65" s="141"/>
      <c r="I65" s="140">
        <f>SUM(DO!I65,ACNHS!I65,TNHS!I65,ANHS!I65,SVNHS!I65)</f>
        <v>35740830.800000004</v>
      </c>
      <c r="J65" s="141"/>
      <c r="K65" s="141"/>
      <c r="L65" s="118"/>
      <c r="M65" s="140">
        <f t="shared" si="42"/>
        <v>292193811.59000003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84</v>
      </c>
      <c r="C66" s="57"/>
      <c r="D66" s="57"/>
      <c r="E66" s="104"/>
      <c r="F66" s="140">
        <f>F63-F64-F65</f>
        <v>0</v>
      </c>
      <c r="G66" s="141"/>
      <c r="H66" s="141"/>
      <c r="I66" s="140">
        <f>I63-I64-I65</f>
        <v>3130608.2699999958</v>
      </c>
      <c r="J66" s="141"/>
      <c r="K66" s="141"/>
      <c r="L66" s="79"/>
      <c r="M66" s="140">
        <f t="shared" si="42"/>
        <v>3130608.2699999958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4"/>
      <c r="F67" s="1"/>
      <c r="G67" s="1"/>
      <c r="H67" s="122"/>
      <c r="I67" s="124"/>
      <c r="J67" s="124"/>
      <c r="K67" s="103"/>
      <c r="L67" s="103"/>
      <c r="M67" s="103"/>
      <c r="N67" s="103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4"/>
      <c r="F68" s="79"/>
      <c r="G68" s="1"/>
      <c r="H68" s="122"/>
      <c r="I68" s="186"/>
      <c r="J68" s="141"/>
      <c r="K68" s="141"/>
      <c r="L68" s="104"/>
      <c r="M68" s="104"/>
      <c r="N68" s="103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4"/>
      <c r="F69" s="1"/>
      <c r="G69" s="1"/>
      <c r="H69" s="104"/>
      <c r="I69" s="104"/>
      <c r="J69" s="104"/>
      <c r="K69" s="103"/>
      <c r="L69" s="104"/>
      <c r="M69" s="104"/>
      <c r="N69" s="103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8" t="s">
        <v>88</v>
      </c>
      <c r="G70" s="130"/>
      <c r="H70" s="130"/>
      <c r="I70" s="128"/>
      <c r="J70" s="128"/>
      <c r="K70" s="128"/>
      <c r="L70" s="128"/>
      <c r="M70" s="128"/>
      <c r="N70" s="131"/>
      <c r="O70" s="128"/>
      <c r="P70" s="128"/>
      <c r="Q70" s="128"/>
      <c r="R70" s="128"/>
      <c r="S70" s="128"/>
      <c r="T70" s="128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8"/>
      <c r="G71" s="130"/>
      <c r="H71" s="130"/>
      <c r="I71" s="128"/>
      <c r="J71" s="128"/>
      <c r="K71" s="128"/>
      <c r="L71" s="128"/>
      <c r="M71" s="128"/>
      <c r="N71" s="131"/>
      <c r="O71" s="128"/>
      <c r="P71" s="128"/>
      <c r="Q71" s="128"/>
      <c r="R71" s="128"/>
      <c r="S71" s="128"/>
      <c r="T71" s="128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4" t="s">
        <v>95</v>
      </c>
      <c r="G72" s="172"/>
      <c r="H72" s="172"/>
      <c r="I72" s="172"/>
      <c r="J72" s="172"/>
      <c r="K72" s="1"/>
      <c r="L72" s="1"/>
      <c r="M72" s="1"/>
      <c r="N72" s="1"/>
      <c r="O72" s="1"/>
      <c r="P72" s="1"/>
      <c r="Q72" s="1"/>
      <c r="R72" s="1"/>
      <c r="S72" s="1"/>
      <c r="T72" s="184" t="s">
        <v>96</v>
      </c>
      <c r="U72" s="172"/>
      <c r="V72" s="172"/>
      <c r="W72" s="172"/>
      <c r="X72" s="172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5" t="s">
        <v>97</v>
      </c>
      <c r="G73" s="181"/>
      <c r="H73" s="181"/>
      <c r="I73" s="181"/>
      <c r="J73" s="181"/>
      <c r="K73" s="1"/>
      <c r="L73" s="1"/>
      <c r="M73" s="1"/>
      <c r="N73" s="1"/>
      <c r="O73" s="1"/>
      <c r="P73" s="3"/>
      <c r="Q73" s="3"/>
      <c r="R73" s="3"/>
      <c r="S73" s="3"/>
      <c r="T73" s="185" t="s">
        <v>98</v>
      </c>
      <c r="U73" s="181"/>
      <c r="V73" s="181"/>
      <c r="W73" s="181"/>
      <c r="X73" s="181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7"/>
      <c r="B74" s="129"/>
      <c r="C74" s="129"/>
      <c r="D74" s="129"/>
      <c r="E74" s="129"/>
      <c r="F74" s="182" t="s">
        <v>94</v>
      </c>
      <c r="G74" s="183"/>
      <c r="H74" s="183"/>
      <c r="I74" s="183"/>
      <c r="J74" s="183"/>
      <c r="K74" s="129"/>
      <c r="L74" s="129"/>
      <c r="M74" s="129"/>
      <c r="N74" s="129"/>
      <c r="O74" s="129"/>
      <c r="P74" s="129"/>
      <c r="Q74" s="129"/>
      <c r="R74" s="129"/>
      <c r="S74" s="129"/>
      <c r="T74" s="182" t="s">
        <v>94</v>
      </c>
      <c r="U74" s="183"/>
      <c r="V74" s="183"/>
      <c r="W74" s="183"/>
      <c r="X74" s="183"/>
      <c r="Y74" s="129"/>
      <c r="Z74" s="129"/>
      <c r="AA74" s="129"/>
      <c r="AB74" s="129"/>
      <c r="AC74" s="129"/>
      <c r="AD74" s="129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26:B26"/>
    <mergeCell ref="A36:B36"/>
    <mergeCell ref="A43:B43"/>
    <mergeCell ref="M56:N56"/>
    <mergeCell ref="M58:N58"/>
    <mergeCell ref="L54:O54"/>
    <mergeCell ref="A44:B44"/>
    <mergeCell ref="A45:B45"/>
    <mergeCell ref="A51:B51"/>
    <mergeCell ref="A27:B27"/>
    <mergeCell ref="A35:B35"/>
    <mergeCell ref="I54:K54"/>
    <mergeCell ref="F74:J74"/>
    <mergeCell ref="F72:J72"/>
    <mergeCell ref="F73:J73"/>
    <mergeCell ref="M65:N65"/>
    <mergeCell ref="T74:X74"/>
    <mergeCell ref="T72:X72"/>
    <mergeCell ref="T73:X73"/>
    <mergeCell ref="M66:N66"/>
    <mergeCell ref="I68:K68"/>
    <mergeCell ref="F65:H65"/>
    <mergeCell ref="F66:H66"/>
    <mergeCell ref="I65:K65"/>
    <mergeCell ref="I66:K66"/>
    <mergeCell ref="AB55:AD55"/>
    <mergeCell ref="AB57:AD57"/>
    <mergeCell ref="AB54:AD54"/>
    <mergeCell ref="AB56:AD56"/>
    <mergeCell ref="V13:V14"/>
    <mergeCell ref="W13:W14"/>
    <mergeCell ref="V56:W56"/>
    <mergeCell ref="V57:W57"/>
    <mergeCell ref="V55:W55"/>
    <mergeCell ref="U54:W54"/>
    <mergeCell ref="Y55:Z55"/>
    <mergeCell ref="Y54:Z54"/>
    <mergeCell ref="Y56:Z56"/>
    <mergeCell ref="A7:F7"/>
    <mergeCell ref="A6:H6"/>
    <mergeCell ref="A5:F5"/>
    <mergeCell ref="E13:E14"/>
    <mergeCell ref="A4:AE4"/>
    <mergeCell ref="X13:X14"/>
    <mergeCell ref="Y13:Y14"/>
    <mergeCell ref="AA13:AA14"/>
    <mergeCell ref="AD13:AD14"/>
    <mergeCell ref="A12:D14"/>
    <mergeCell ref="V12:Y12"/>
    <mergeCell ref="J12:T12"/>
    <mergeCell ref="J13:N13"/>
    <mergeCell ref="O13:S13"/>
    <mergeCell ref="I13:I14"/>
    <mergeCell ref="G13:G14"/>
    <mergeCell ref="A15:D15"/>
    <mergeCell ref="E12:I12"/>
    <mergeCell ref="A8:F8"/>
    <mergeCell ref="A9:F9"/>
    <mergeCell ref="AD1:AE1"/>
    <mergeCell ref="Z12:AD12"/>
    <mergeCell ref="U12:U14"/>
    <mergeCell ref="T13:T14"/>
    <mergeCell ref="AB13:AB14"/>
    <mergeCell ref="A3:AE3"/>
    <mergeCell ref="AE12:AE14"/>
    <mergeCell ref="AC13:AC14"/>
    <mergeCell ref="H13:H14"/>
    <mergeCell ref="Z13:Z14"/>
    <mergeCell ref="AD2:AE2"/>
    <mergeCell ref="F13:F14"/>
    <mergeCell ref="M64:N64"/>
    <mergeCell ref="W64:Y64"/>
    <mergeCell ref="P54:R54"/>
    <mergeCell ref="M63:N63"/>
    <mergeCell ref="S57:T57"/>
    <mergeCell ref="I64:K64"/>
    <mergeCell ref="F64:H64"/>
    <mergeCell ref="F63:H63"/>
    <mergeCell ref="F54:H54"/>
    <mergeCell ref="F56:H56"/>
    <mergeCell ref="F58:H58"/>
    <mergeCell ref="I63:K63"/>
    <mergeCell ref="I56:K56"/>
    <mergeCell ref="I58:K58"/>
  </mergeCells>
  <printOptions horizontalCentered="1"/>
  <pageMargins left="0.15" right="1.1499999999999999" top="0.5" bottom="0.25" header="0" footer="0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topLeftCell="A25" workbookViewId="0">
      <selection activeCell="E12" sqref="E12:I12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.8554687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6.28515625" customWidth="1"/>
    <col min="11" max="12" width="6.42578125" customWidth="1"/>
    <col min="13" max="13" width="16.710937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5.28515625" customWidth="1"/>
    <col min="21" max="21" width="19.140625" customWidth="1"/>
    <col min="22" max="22" width="14.710937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9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1"/>
    </row>
    <row r="3" spans="1:31" ht="25.5" customHeight="1" x14ac:dyDescent="0.2">
      <c r="A3" s="157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65" t="str">
        <f>CONSOLIDATED!A4</f>
        <v>For the month of JULY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48" t="s">
        <v>5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8" t="s">
        <v>6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8" t="s">
        <v>9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8" t="s">
        <v>10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8" t="s">
        <v>11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7" t="s">
        <v>14</v>
      </c>
      <c r="B12" s="168"/>
      <c r="C12" s="168"/>
      <c r="D12" s="169"/>
      <c r="E12" s="147" t="s">
        <v>16</v>
      </c>
      <c r="F12" s="145"/>
      <c r="G12" s="145"/>
      <c r="H12" s="145"/>
      <c r="I12" s="146"/>
      <c r="J12" s="147" t="s">
        <v>17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50" t="s">
        <v>18</v>
      </c>
      <c r="V12" s="147" t="s">
        <v>19</v>
      </c>
      <c r="W12" s="145"/>
      <c r="X12" s="145"/>
      <c r="Y12" s="146"/>
      <c r="Z12" s="147" t="s">
        <v>20</v>
      </c>
      <c r="AA12" s="145"/>
      <c r="AB12" s="145"/>
      <c r="AC12" s="145"/>
      <c r="AD12" s="146"/>
      <c r="AE12" s="158" t="s">
        <v>21</v>
      </c>
    </row>
    <row r="13" spans="1:31" ht="22.5" customHeight="1" x14ac:dyDescent="0.2">
      <c r="A13" s="170"/>
      <c r="B13" s="141"/>
      <c r="C13" s="141"/>
      <c r="D13" s="159"/>
      <c r="E13" s="162" t="s">
        <v>22</v>
      </c>
      <c r="F13" s="161" t="s">
        <v>23</v>
      </c>
      <c r="G13" s="155" t="s">
        <v>24</v>
      </c>
      <c r="H13" s="161" t="s">
        <v>25</v>
      </c>
      <c r="I13" s="166" t="s">
        <v>26</v>
      </c>
      <c r="J13" s="173" t="s">
        <v>27</v>
      </c>
      <c r="K13" s="172"/>
      <c r="L13" s="172"/>
      <c r="M13" s="172"/>
      <c r="N13" s="174"/>
      <c r="O13" s="175" t="s">
        <v>28</v>
      </c>
      <c r="P13" s="172"/>
      <c r="Q13" s="172"/>
      <c r="R13" s="172"/>
      <c r="S13" s="174"/>
      <c r="T13" s="153" t="s">
        <v>26</v>
      </c>
      <c r="U13" s="151"/>
      <c r="V13" s="162" t="s">
        <v>22</v>
      </c>
      <c r="W13" s="161" t="s">
        <v>23</v>
      </c>
      <c r="X13" s="161" t="s">
        <v>25</v>
      </c>
      <c r="Y13" s="166" t="s">
        <v>26</v>
      </c>
      <c r="Z13" s="162" t="s">
        <v>22</v>
      </c>
      <c r="AA13" s="161" t="s">
        <v>23</v>
      </c>
      <c r="AB13" s="155" t="s">
        <v>24</v>
      </c>
      <c r="AC13" s="161" t="s">
        <v>25</v>
      </c>
      <c r="AD13" s="166" t="s">
        <v>26</v>
      </c>
      <c r="AE13" s="159"/>
    </row>
    <row r="14" spans="1:31" ht="38.25" customHeight="1" x14ac:dyDescent="0.2">
      <c r="A14" s="171"/>
      <c r="B14" s="172"/>
      <c r="C14" s="172"/>
      <c r="D14" s="160"/>
      <c r="E14" s="163"/>
      <c r="F14" s="156"/>
      <c r="G14" s="156"/>
      <c r="H14" s="156"/>
      <c r="I14" s="15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54"/>
      <c r="U14" s="152"/>
      <c r="V14" s="163"/>
      <c r="W14" s="156"/>
      <c r="X14" s="156"/>
      <c r="Y14" s="154"/>
      <c r="Z14" s="163"/>
      <c r="AA14" s="156"/>
      <c r="AB14" s="156"/>
      <c r="AC14" s="156"/>
      <c r="AD14" s="154"/>
      <c r="AE14" s="160"/>
    </row>
    <row r="15" spans="1:31" ht="17.25" customHeight="1" x14ac:dyDescent="0.2">
      <c r="A15" s="144" t="s">
        <v>30</v>
      </c>
      <c r="B15" s="145"/>
      <c r="C15" s="145"/>
      <c r="D15" s="146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24397647</v>
      </c>
      <c r="F17" s="40">
        <v>5234653</v>
      </c>
      <c r="G17" s="41"/>
      <c r="H17" s="41"/>
      <c r="I17" s="43">
        <f t="shared" ref="I17:I20" si="0">SUM(E17:H17)</f>
        <v>29632300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29632300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24397647</v>
      </c>
      <c r="AA17" s="41">
        <f t="shared" si="6"/>
        <v>5234653</v>
      </c>
      <c r="AB17" s="41"/>
      <c r="AC17" s="41">
        <f t="shared" ref="AC17:AC20" si="7">H17+M17+R17+Y17</f>
        <v>0</v>
      </c>
      <c r="AD17" s="48">
        <f t="shared" ref="AD17:AD20" si="8">SUM(Z17:AC17)</f>
        <v>29632300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8"/>
      <c r="E18" s="52">
        <v>10953501.73</v>
      </c>
      <c r="F18" s="53">
        <v>2013297.86</v>
      </c>
      <c r="G18" s="54"/>
      <c r="H18" s="54"/>
      <c r="I18" s="43">
        <f t="shared" si="0"/>
        <v>12966799.59</v>
      </c>
      <c r="J18" s="52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12966799.59</v>
      </c>
      <c r="V18" s="56"/>
      <c r="W18" s="54"/>
      <c r="X18" s="54"/>
      <c r="Y18" s="45">
        <f t="shared" si="5"/>
        <v>0</v>
      </c>
      <c r="Z18" s="42">
        <f t="shared" ref="Z18:AA18" si="9">E18+J18+O18+V18</f>
        <v>10953501.73</v>
      </c>
      <c r="AA18" s="41">
        <f t="shared" si="9"/>
        <v>2013297.86</v>
      </c>
      <c r="AB18" s="41"/>
      <c r="AC18" s="41">
        <f t="shared" si="7"/>
        <v>0</v>
      </c>
      <c r="AD18" s="48">
        <f t="shared" si="8"/>
        <v>12966799.59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8"/>
      <c r="E19" s="52">
        <v>12850230.689999999</v>
      </c>
      <c r="F19" s="53">
        <v>363691.12</v>
      </c>
      <c r="G19" s="54"/>
      <c r="H19" s="53">
        <v>479524.8</v>
      </c>
      <c r="I19" s="43">
        <f t="shared" si="0"/>
        <v>13693446.609999999</v>
      </c>
      <c r="J19" s="58"/>
      <c r="K19" s="55"/>
      <c r="L19" s="54"/>
      <c r="M19" s="53">
        <v>1206842.8400000001</v>
      </c>
      <c r="N19" s="44">
        <f t="shared" si="1"/>
        <v>1206842.8400000001</v>
      </c>
      <c r="O19" s="54"/>
      <c r="P19" s="54"/>
      <c r="Q19" s="54"/>
      <c r="R19" s="54"/>
      <c r="S19" s="41">
        <f t="shared" si="2"/>
        <v>0</v>
      </c>
      <c r="T19" s="43">
        <f t="shared" si="3"/>
        <v>1206842.8400000001</v>
      </c>
      <c r="U19" s="46">
        <f t="shared" si="4"/>
        <v>14900289.449999999</v>
      </c>
      <c r="V19" s="56"/>
      <c r="W19" s="54"/>
      <c r="X19" s="54"/>
      <c r="Y19" s="45">
        <f t="shared" si="5"/>
        <v>0</v>
      </c>
      <c r="Z19" s="42">
        <f t="shared" ref="Z19:AA19" si="10">E19+J19+O19+V19</f>
        <v>12850230.689999999</v>
      </c>
      <c r="AA19" s="41">
        <f t="shared" si="10"/>
        <v>363691.12</v>
      </c>
      <c r="AB19" s="41"/>
      <c r="AC19" s="41">
        <f t="shared" si="7"/>
        <v>1686367.6400000001</v>
      </c>
      <c r="AD19" s="48">
        <f t="shared" si="8"/>
        <v>14900289.449999999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2">
        <v>697899.32</v>
      </c>
      <c r="F20" s="53">
        <v>38901.919999999998</v>
      </c>
      <c r="G20" s="54"/>
      <c r="H20" s="53">
        <v>19980.2</v>
      </c>
      <c r="I20" s="43">
        <f t="shared" si="0"/>
        <v>756781.44</v>
      </c>
      <c r="J20" s="59"/>
      <c r="K20" s="60"/>
      <c r="L20" s="54"/>
      <c r="M20" s="53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756781.44</v>
      </c>
      <c r="V20" s="56"/>
      <c r="W20" s="54"/>
      <c r="X20" s="54"/>
      <c r="Y20" s="45">
        <f t="shared" si="5"/>
        <v>0</v>
      </c>
      <c r="Z20" s="42">
        <f t="shared" ref="Z20:AA20" si="11">E20+J20+O20+V20</f>
        <v>697899.32</v>
      </c>
      <c r="AA20" s="41">
        <f t="shared" si="11"/>
        <v>38901.919999999998</v>
      </c>
      <c r="AB20" s="41"/>
      <c r="AC20" s="41">
        <f t="shared" si="7"/>
        <v>19980.2</v>
      </c>
      <c r="AD20" s="48">
        <f t="shared" si="8"/>
        <v>756781.44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2">SUM(E18:E23)</f>
        <v>24501631.740000002</v>
      </c>
      <c r="F24" s="66">
        <f t="shared" si="12"/>
        <v>2415890.9</v>
      </c>
      <c r="G24" s="66">
        <f t="shared" si="12"/>
        <v>0</v>
      </c>
      <c r="H24" s="68">
        <f t="shared" si="12"/>
        <v>499505</v>
      </c>
      <c r="I24" s="69">
        <f t="shared" si="12"/>
        <v>27417027.640000001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8">
        <f t="shared" si="12"/>
        <v>1206842.8400000001</v>
      </c>
      <c r="N24" s="70">
        <f t="shared" si="12"/>
        <v>1206842.8400000001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8">
        <f t="shared" si="12"/>
        <v>1206842.8400000001</v>
      </c>
      <c r="U24" s="65">
        <f t="shared" si="12"/>
        <v>28623870.48</v>
      </c>
      <c r="V24" s="71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24501631.740000002</v>
      </c>
      <c r="AA24" s="66">
        <f t="shared" si="12"/>
        <v>2415890.9</v>
      </c>
      <c r="AB24" s="66">
        <f t="shared" si="12"/>
        <v>0</v>
      </c>
      <c r="AC24" s="68">
        <f t="shared" si="12"/>
        <v>1706347.84</v>
      </c>
      <c r="AD24" s="70">
        <f t="shared" si="12"/>
        <v>28623870.48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7" t="s">
        <v>56</v>
      </c>
      <c r="B26" s="141"/>
      <c r="C26" s="57"/>
      <c r="D26" s="38"/>
      <c r="E26" s="39"/>
      <c r="F26" s="40"/>
      <c r="G26" s="41"/>
      <c r="H26" s="41"/>
      <c r="I26" s="43">
        <f t="shared" ref="I26:I29" si="13">SUM(E26:H26)</f>
        <v>0</v>
      </c>
      <c r="J26" s="42"/>
      <c r="K26" s="44"/>
      <c r="L26" s="44"/>
      <c r="M26" s="44"/>
      <c r="N26" s="54">
        <f t="shared" ref="N26:N29" si="14">SUM(J26:M26)</f>
        <v>0</v>
      </c>
      <c r="O26" s="44"/>
      <c r="P26" s="41"/>
      <c r="Q26" s="41"/>
      <c r="R26" s="41"/>
      <c r="S26" s="41">
        <f t="shared" ref="S26:S29" si="15">SUM(O26:R26)</f>
        <v>0</v>
      </c>
      <c r="T26" s="43">
        <f t="shared" ref="T26:T29" si="16">N26+S26</f>
        <v>0</v>
      </c>
      <c r="U26" s="46">
        <f t="shared" ref="U26:U29" si="17">I26+T26</f>
        <v>0</v>
      </c>
      <c r="V26" s="42"/>
      <c r="W26" s="41"/>
      <c r="X26" s="41"/>
      <c r="Y26" s="45">
        <f t="shared" ref="Y26:Y29" si="18">SUM(V26:X26)</f>
        <v>0</v>
      </c>
      <c r="Z26" s="42">
        <f t="shared" ref="Z26:AA26" si="19">E26+J26+O26+V26</f>
        <v>0</v>
      </c>
      <c r="AA26" s="41">
        <f t="shared" si="19"/>
        <v>0</v>
      </c>
      <c r="AB26" s="41"/>
      <c r="AC26" s="41">
        <f t="shared" ref="AC26:AC29" si="20">H26+M26+R26+Y26</f>
        <v>0</v>
      </c>
      <c r="AD26" s="48">
        <f t="shared" ref="AD26:AD27" si="21">Z26+AA26</f>
        <v>0</v>
      </c>
      <c r="AE26" s="49"/>
    </row>
    <row r="27" spans="1:31" ht="17.25" customHeight="1" x14ac:dyDescent="0.2">
      <c r="A27" s="188" t="s">
        <v>45</v>
      </c>
      <c r="B27" s="141"/>
      <c r="C27" s="57"/>
      <c r="D27" s="38"/>
      <c r="E27" s="76"/>
      <c r="F27" s="53"/>
      <c r="G27" s="54"/>
      <c r="H27" s="54"/>
      <c r="I27" s="43">
        <f t="shared" si="13"/>
        <v>0</v>
      </c>
      <c r="J27" s="78"/>
      <c r="K27" s="81"/>
      <c r="L27" s="54"/>
      <c r="M27" s="54"/>
      <c r="N27" s="54">
        <f t="shared" si="14"/>
        <v>0</v>
      </c>
      <c r="O27" s="54"/>
      <c r="P27" s="54"/>
      <c r="Q27" s="54"/>
      <c r="R27" s="54"/>
      <c r="S27" s="41">
        <f t="shared" si="15"/>
        <v>0</v>
      </c>
      <c r="T27" s="43">
        <f t="shared" si="16"/>
        <v>0</v>
      </c>
      <c r="U27" s="46">
        <f t="shared" si="17"/>
        <v>0</v>
      </c>
      <c r="V27" s="56"/>
      <c r="W27" s="54"/>
      <c r="X27" s="54"/>
      <c r="Y27" s="45">
        <f t="shared" si="18"/>
        <v>0</v>
      </c>
      <c r="Z27" s="56">
        <f t="shared" ref="Z27:AA27" si="22">E27+J27+O27+V27</f>
        <v>0</v>
      </c>
      <c r="AA27" s="54">
        <f t="shared" si="22"/>
        <v>0</v>
      </c>
      <c r="AB27" s="54"/>
      <c r="AC27" s="41">
        <f t="shared" si="20"/>
        <v>0</v>
      </c>
      <c r="AD27" s="48">
        <f t="shared" si="21"/>
        <v>0</v>
      </c>
      <c r="AE27" s="62"/>
    </row>
    <row r="28" spans="1:31" ht="17.25" customHeight="1" x14ac:dyDescent="0.2">
      <c r="A28" s="51" t="s">
        <v>47</v>
      </c>
      <c r="B28" s="80"/>
      <c r="C28" s="57"/>
      <c r="D28" s="38"/>
      <c r="E28" s="52"/>
      <c r="F28" s="53"/>
      <c r="G28" s="54"/>
      <c r="H28" s="54"/>
      <c r="I28" s="43">
        <f t="shared" si="13"/>
        <v>0</v>
      </c>
      <c r="J28" s="58"/>
      <c r="K28" s="81"/>
      <c r="L28" s="54"/>
      <c r="M28" s="53"/>
      <c r="N28" s="54">
        <f t="shared" si="14"/>
        <v>0</v>
      </c>
      <c r="O28" s="54"/>
      <c r="P28" s="54"/>
      <c r="Q28" s="54"/>
      <c r="R28" s="54"/>
      <c r="S28" s="41">
        <f t="shared" si="15"/>
        <v>0</v>
      </c>
      <c r="T28" s="43">
        <f t="shared" si="16"/>
        <v>0</v>
      </c>
      <c r="U28" s="46">
        <f t="shared" si="17"/>
        <v>0</v>
      </c>
      <c r="V28" s="56"/>
      <c r="W28" s="54"/>
      <c r="X28" s="54"/>
      <c r="Y28" s="45">
        <f t="shared" si="18"/>
        <v>0</v>
      </c>
      <c r="Z28" s="56">
        <f t="shared" ref="Z28:AA28" si="23">E28+J28+O28+V28</f>
        <v>0</v>
      </c>
      <c r="AA28" s="54">
        <f t="shared" si="23"/>
        <v>0</v>
      </c>
      <c r="AB28" s="54"/>
      <c r="AC28" s="41">
        <f t="shared" si="20"/>
        <v>0</v>
      </c>
      <c r="AD28" s="48">
        <f t="shared" ref="AD28:AD29" si="24">Z28+AA28+AC28</f>
        <v>0</v>
      </c>
      <c r="AE28" s="62"/>
    </row>
    <row r="29" spans="1:31" ht="17.25" customHeight="1" x14ac:dyDescent="0.2">
      <c r="A29" s="51" t="s">
        <v>58</v>
      </c>
      <c r="B29" s="80"/>
      <c r="C29" s="57"/>
      <c r="D29" s="38"/>
      <c r="E29" s="52"/>
      <c r="F29" s="53"/>
      <c r="G29" s="54"/>
      <c r="H29" s="54"/>
      <c r="I29" s="43">
        <f t="shared" si="13"/>
        <v>0</v>
      </c>
      <c r="J29" s="59"/>
      <c r="K29" s="60"/>
      <c r="L29" s="54"/>
      <c r="M29" s="53"/>
      <c r="N29" s="54">
        <f t="shared" si="14"/>
        <v>0</v>
      </c>
      <c r="O29" s="54"/>
      <c r="P29" s="54"/>
      <c r="Q29" s="54"/>
      <c r="R29" s="54"/>
      <c r="S29" s="41">
        <f t="shared" si="15"/>
        <v>0</v>
      </c>
      <c r="T29" s="43">
        <f t="shared" si="16"/>
        <v>0</v>
      </c>
      <c r="U29" s="46">
        <f t="shared" si="17"/>
        <v>0</v>
      </c>
      <c r="V29" s="56"/>
      <c r="W29" s="54"/>
      <c r="X29" s="54"/>
      <c r="Y29" s="45">
        <f t="shared" si="18"/>
        <v>0</v>
      </c>
      <c r="Z29" s="77">
        <f t="shared" ref="Z29:AA29" si="25">E29+J29+O29+V29</f>
        <v>0</v>
      </c>
      <c r="AA29" s="54">
        <f t="shared" si="25"/>
        <v>0</v>
      </c>
      <c r="AB29" s="54"/>
      <c r="AC29" s="41">
        <f t="shared" si="20"/>
        <v>0</v>
      </c>
      <c r="AD29" s="48">
        <f t="shared" si="24"/>
        <v>0</v>
      </c>
      <c r="AE29" s="62"/>
    </row>
    <row r="30" spans="1:31" ht="17.25" customHeight="1" x14ac:dyDescent="0.2">
      <c r="A30" s="51" t="s">
        <v>59</v>
      </c>
      <c r="B30" s="80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6">SUM(E27:E32)</f>
        <v>0</v>
      </c>
      <c r="F33" s="66">
        <f t="shared" si="26"/>
        <v>0</v>
      </c>
      <c r="G33" s="66">
        <f t="shared" si="26"/>
        <v>0</v>
      </c>
      <c r="H33" s="66">
        <f t="shared" si="26"/>
        <v>0</v>
      </c>
      <c r="I33" s="67">
        <f t="shared" si="26"/>
        <v>0</v>
      </c>
      <c r="J33" s="65">
        <f t="shared" si="26"/>
        <v>0</v>
      </c>
      <c r="K33" s="66">
        <f t="shared" si="26"/>
        <v>0</v>
      </c>
      <c r="L33" s="66">
        <f t="shared" si="26"/>
        <v>0</v>
      </c>
      <c r="M33" s="66">
        <f t="shared" si="26"/>
        <v>0</v>
      </c>
      <c r="N33" s="66">
        <f t="shared" si="26"/>
        <v>0</v>
      </c>
      <c r="O33" s="66">
        <f t="shared" si="26"/>
        <v>0</v>
      </c>
      <c r="P33" s="66">
        <f t="shared" si="26"/>
        <v>0</v>
      </c>
      <c r="Q33" s="66">
        <f t="shared" si="26"/>
        <v>0</v>
      </c>
      <c r="R33" s="66">
        <f t="shared" si="26"/>
        <v>0</v>
      </c>
      <c r="S33" s="66">
        <f t="shared" si="26"/>
        <v>0</v>
      </c>
      <c r="T33" s="67">
        <f t="shared" si="26"/>
        <v>0</v>
      </c>
      <c r="U33" s="65">
        <f t="shared" si="26"/>
        <v>0</v>
      </c>
      <c r="V33" s="65">
        <f t="shared" si="26"/>
        <v>0</v>
      </c>
      <c r="W33" s="66">
        <f t="shared" si="26"/>
        <v>0</v>
      </c>
      <c r="X33" s="66">
        <f t="shared" si="26"/>
        <v>0</v>
      </c>
      <c r="Y33" s="67">
        <f t="shared" si="26"/>
        <v>0</v>
      </c>
      <c r="Z33" s="65">
        <f t="shared" si="26"/>
        <v>0</v>
      </c>
      <c r="AA33" s="66">
        <f t="shared" si="26"/>
        <v>0</v>
      </c>
      <c r="AB33" s="66">
        <f t="shared" si="26"/>
        <v>0</v>
      </c>
      <c r="AC33" s="66">
        <f t="shared" si="26"/>
        <v>0</v>
      </c>
      <c r="AD33" s="67">
        <f t="shared" si="26"/>
        <v>0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39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87" t="s">
        <v>56</v>
      </c>
      <c r="B35" s="141"/>
      <c r="C35" s="57"/>
      <c r="D35" s="38"/>
      <c r="E35" s="52"/>
      <c r="F35" s="53"/>
      <c r="G35" s="41"/>
      <c r="H35" s="40"/>
      <c r="I35" s="43">
        <f t="shared" ref="I35:I38" si="27">SUM(E35:H35)</f>
        <v>0</v>
      </c>
      <c r="J35" s="47"/>
      <c r="K35" s="54"/>
      <c r="L35" s="44"/>
      <c r="M35" s="44"/>
      <c r="N35" s="54">
        <f t="shared" ref="N35:N38" si="28">SUM(J35:M35)</f>
        <v>0</v>
      </c>
      <c r="O35" s="44"/>
      <c r="P35" s="41"/>
      <c r="Q35" s="41"/>
      <c r="R35" s="41"/>
      <c r="S35" s="41">
        <f t="shared" ref="S35:S38" si="29">SUM(O35:R35)</f>
        <v>0</v>
      </c>
      <c r="T35" s="43">
        <f t="shared" ref="T35:T38" si="30">N35+S35</f>
        <v>0</v>
      </c>
      <c r="U35" s="46">
        <f t="shared" ref="U35:U38" si="31">I35+T35</f>
        <v>0</v>
      </c>
      <c r="V35" s="47"/>
      <c r="W35" s="41"/>
      <c r="X35" s="41"/>
      <c r="Y35" s="74">
        <f t="shared" ref="Y35:Y38" si="32">SUM(V35:X35)</f>
        <v>0</v>
      </c>
      <c r="Z35" s="47">
        <f t="shared" ref="Z35:AA35" si="33">E35+J35+O35+V35</f>
        <v>0</v>
      </c>
      <c r="AA35" s="41">
        <f t="shared" si="33"/>
        <v>0</v>
      </c>
      <c r="AB35" s="41"/>
      <c r="AC35" s="54">
        <f t="shared" ref="AC35:AC38" si="34">H35+M35+R35+Y35</f>
        <v>0</v>
      </c>
      <c r="AD35" s="73">
        <f t="shared" ref="AD35:AD38" si="35">Z35+AA35+AC35</f>
        <v>0</v>
      </c>
      <c r="AE35" s="62"/>
    </row>
    <row r="36" spans="1:31" ht="17.25" customHeight="1" x14ac:dyDescent="0.2">
      <c r="A36" s="188" t="s">
        <v>45</v>
      </c>
      <c r="B36" s="141"/>
      <c r="C36" s="57"/>
      <c r="D36" s="38"/>
      <c r="E36" s="52"/>
      <c r="F36" s="53"/>
      <c r="G36" s="54"/>
      <c r="H36" s="54"/>
      <c r="I36" s="43">
        <f t="shared" si="27"/>
        <v>0</v>
      </c>
      <c r="J36" s="85"/>
      <c r="K36" s="81"/>
      <c r="L36" s="86"/>
      <c r="M36" s="53"/>
      <c r="N36" s="54">
        <f t="shared" si="28"/>
        <v>0</v>
      </c>
      <c r="O36" s="54"/>
      <c r="P36" s="54"/>
      <c r="Q36" s="54"/>
      <c r="R36" s="54"/>
      <c r="S36" s="41">
        <f t="shared" si="29"/>
        <v>0</v>
      </c>
      <c r="T36" s="43">
        <f t="shared" si="30"/>
        <v>0</v>
      </c>
      <c r="U36" s="46">
        <f t="shared" si="31"/>
        <v>0</v>
      </c>
      <c r="V36" s="77"/>
      <c r="W36" s="54"/>
      <c r="X36" s="54"/>
      <c r="Y36" s="74">
        <f t="shared" si="32"/>
        <v>0</v>
      </c>
      <c r="Z36" s="77">
        <f t="shared" ref="Z36:AA36" si="36">E36+J36+O36+V36</f>
        <v>0</v>
      </c>
      <c r="AA36" s="54">
        <f t="shared" si="36"/>
        <v>0</v>
      </c>
      <c r="AB36" s="54"/>
      <c r="AC36" s="54">
        <f t="shared" si="34"/>
        <v>0</v>
      </c>
      <c r="AD36" s="73">
        <f t="shared" si="35"/>
        <v>0</v>
      </c>
      <c r="AE36" s="61"/>
    </row>
    <row r="37" spans="1:31" ht="17.25" customHeight="1" x14ac:dyDescent="0.2">
      <c r="A37" s="51" t="s">
        <v>47</v>
      </c>
      <c r="B37" s="80"/>
      <c r="C37" s="57"/>
      <c r="D37" s="38"/>
      <c r="E37" s="52"/>
      <c r="F37" s="53"/>
      <c r="G37" s="54"/>
      <c r="H37" s="54"/>
      <c r="I37" s="43">
        <f t="shared" si="27"/>
        <v>0</v>
      </c>
      <c r="J37" s="87"/>
      <c r="K37" s="81"/>
      <c r="L37" s="86"/>
      <c r="M37" s="53"/>
      <c r="N37" s="54">
        <f t="shared" si="28"/>
        <v>0</v>
      </c>
      <c r="O37" s="54"/>
      <c r="P37" s="54"/>
      <c r="Q37" s="54"/>
      <c r="R37" s="54"/>
      <c r="S37" s="41">
        <f t="shared" si="29"/>
        <v>0</v>
      </c>
      <c r="T37" s="43">
        <f t="shared" si="30"/>
        <v>0</v>
      </c>
      <c r="U37" s="46">
        <f t="shared" si="31"/>
        <v>0</v>
      </c>
      <c r="V37" s="77"/>
      <c r="W37" s="54"/>
      <c r="X37" s="54"/>
      <c r="Y37" s="74">
        <f t="shared" si="32"/>
        <v>0</v>
      </c>
      <c r="Z37" s="77">
        <f t="shared" ref="Z37:AA37" si="37">E37+J37+O37+V37</f>
        <v>0</v>
      </c>
      <c r="AA37" s="54">
        <f t="shared" si="37"/>
        <v>0</v>
      </c>
      <c r="AB37" s="88"/>
      <c r="AC37" s="54">
        <f t="shared" si="34"/>
        <v>0</v>
      </c>
      <c r="AD37" s="73">
        <f t="shared" si="35"/>
        <v>0</v>
      </c>
      <c r="AE37" s="62"/>
    </row>
    <row r="38" spans="1:31" ht="17.25" customHeight="1" x14ac:dyDescent="0.2">
      <c r="A38" s="51" t="s">
        <v>58</v>
      </c>
      <c r="B38" s="80"/>
      <c r="C38" s="57"/>
      <c r="D38" s="38"/>
      <c r="E38" s="52"/>
      <c r="F38" s="53"/>
      <c r="G38" s="54"/>
      <c r="H38" s="54"/>
      <c r="I38" s="43">
        <f t="shared" si="27"/>
        <v>0</v>
      </c>
      <c r="J38" s="89"/>
      <c r="K38" s="90"/>
      <c r="L38" s="86"/>
      <c r="M38" s="53"/>
      <c r="N38" s="54">
        <f t="shared" si="28"/>
        <v>0</v>
      </c>
      <c r="O38" s="54"/>
      <c r="P38" s="54"/>
      <c r="Q38" s="54"/>
      <c r="R38" s="54"/>
      <c r="S38" s="41">
        <f t="shared" si="29"/>
        <v>0</v>
      </c>
      <c r="T38" s="43">
        <f t="shared" si="30"/>
        <v>0</v>
      </c>
      <c r="U38" s="46">
        <f t="shared" si="31"/>
        <v>0</v>
      </c>
      <c r="V38" s="77"/>
      <c r="W38" s="54"/>
      <c r="X38" s="54"/>
      <c r="Y38" s="74">
        <f t="shared" si="32"/>
        <v>0</v>
      </c>
      <c r="Z38" s="77">
        <f t="shared" ref="Z38:AA38" si="38">E38+J38+O38+V38</f>
        <v>0</v>
      </c>
      <c r="AA38" s="54">
        <f t="shared" si="38"/>
        <v>0</v>
      </c>
      <c r="AB38" s="54"/>
      <c r="AC38" s="54">
        <f t="shared" si="34"/>
        <v>0</v>
      </c>
      <c r="AD38" s="73">
        <f t="shared" si="35"/>
        <v>0</v>
      </c>
      <c r="AE38" s="62"/>
    </row>
    <row r="39" spans="1:31" ht="17.25" customHeight="1" x14ac:dyDescent="0.2">
      <c r="A39" s="51" t="s">
        <v>59</v>
      </c>
      <c r="B39" s="80"/>
      <c r="C39" s="57"/>
      <c r="D39" s="38"/>
      <c r="E39" s="56"/>
      <c r="F39" s="54"/>
      <c r="G39" s="54"/>
      <c r="H39" s="54"/>
      <c r="I39" s="43"/>
      <c r="J39" s="77"/>
      <c r="K39" s="54"/>
      <c r="L39" s="86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9">SUM(E36:E41)</f>
        <v>0</v>
      </c>
      <c r="F42" s="66">
        <f t="shared" si="39"/>
        <v>0</v>
      </c>
      <c r="G42" s="66">
        <f t="shared" si="39"/>
        <v>0</v>
      </c>
      <c r="H42" s="68">
        <f t="shared" si="39"/>
        <v>0</v>
      </c>
      <c r="I42" s="69">
        <f t="shared" si="39"/>
        <v>0</v>
      </c>
      <c r="J42" s="65">
        <f t="shared" si="39"/>
        <v>0</v>
      </c>
      <c r="K42" s="66">
        <f t="shared" si="39"/>
        <v>0</v>
      </c>
      <c r="L42" s="66">
        <f t="shared" si="39"/>
        <v>0</v>
      </c>
      <c r="M42" s="68">
        <f t="shared" si="39"/>
        <v>0</v>
      </c>
      <c r="N42" s="70">
        <f t="shared" si="39"/>
        <v>0</v>
      </c>
      <c r="O42" s="66">
        <f t="shared" si="39"/>
        <v>0</v>
      </c>
      <c r="P42" s="66">
        <f t="shared" si="39"/>
        <v>0</v>
      </c>
      <c r="Q42" s="66">
        <f t="shared" si="39"/>
        <v>0</v>
      </c>
      <c r="R42" s="66">
        <f t="shared" si="39"/>
        <v>0</v>
      </c>
      <c r="S42" s="66">
        <f t="shared" si="39"/>
        <v>0</v>
      </c>
      <c r="T42" s="68">
        <f t="shared" si="39"/>
        <v>0</v>
      </c>
      <c r="U42" s="65">
        <f t="shared" si="39"/>
        <v>0</v>
      </c>
      <c r="V42" s="65">
        <f t="shared" si="39"/>
        <v>0</v>
      </c>
      <c r="W42" s="66">
        <f t="shared" si="39"/>
        <v>0</v>
      </c>
      <c r="X42" s="66">
        <f t="shared" si="39"/>
        <v>0</v>
      </c>
      <c r="Y42" s="83">
        <f t="shared" si="39"/>
        <v>0</v>
      </c>
      <c r="Z42" s="65">
        <f t="shared" si="39"/>
        <v>0</v>
      </c>
      <c r="AA42" s="66">
        <f t="shared" si="39"/>
        <v>0</v>
      </c>
      <c r="AB42" s="66">
        <f t="shared" si="39"/>
        <v>0</v>
      </c>
      <c r="AC42" s="66">
        <f t="shared" si="39"/>
        <v>0</v>
      </c>
      <c r="AD42" s="67">
        <f t="shared" si="39"/>
        <v>0</v>
      </c>
      <c r="AE42" s="62"/>
    </row>
    <row r="43" spans="1:31" ht="17.25" customHeight="1" x14ac:dyDescent="0.2">
      <c r="A43" s="187" t="str">
        <f>CONSOLIDATED!A43</f>
        <v>3rd QUARTER</v>
      </c>
      <c r="B43" s="141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87" t="s">
        <v>56</v>
      </c>
      <c r="B44" s="141"/>
      <c r="C44" s="57"/>
      <c r="D44" s="38"/>
      <c r="E44" s="47">
        <f>E17+E26+E34</f>
        <v>24397647</v>
      </c>
      <c r="F44" s="41">
        <f t="shared" ref="F44:AD44" si="40">F17+F26+F35</f>
        <v>5234653</v>
      </c>
      <c r="G44" s="41">
        <f t="shared" si="40"/>
        <v>0</v>
      </c>
      <c r="H44" s="41">
        <f t="shared" si="40"/>
        <v>0</v>
      </c>
      <c r="I44" s="41">
        <f t="shared" si="40"/>
        <v>29632300</v>
      </c>
      <c r="J44" s="47">
        <f t="shared" si="40"/>
        <v>0</v>
      </c>
      <c r="K44" s="41">
        <f t="shared" si="40"/>
        <v>0</v>
      </c>
      <c r="L44" s="41">
        <f t="shared" si="40"/>
        <v>0</v>
      </c>
      <c r="M44" s="41">
        <f t="shared" si="40"/>
        <v>0</v>
      </c>
      <c r="N44" s="48">
        <f t="shared" si="40"/>
        <v>0</v>
      </c>
      <c r="O44" s="41">
        <f t="shared" si="40"/>
        <v>0</v>
      </c>
      <c r="P44" s="41">
        <f t="shared" si="40"/>
        <v>0</v>
      </c>
      <c r="Q44" s="41">
        <f t="shared" si="40"/>
        <v>0</v>
      </c>
      <c r="R44" s="41">
        <f t="shared" si="40"/>
        <v>0</v>
      </c>
      <c r="S44" s="41">
        <f t="shared" si="40"/>
        <v>0</v>
      </c>
      <c r="T44" s="48">
        <f t="shared" si="40"/>
        <v>0</v>
      </c>
      <c r="U44" s="46">
        <f t="shared" si="40"/>
        <v>29632300</v>
      </c>
      <c r="V44" s="47">
        <f t="shared" si="40"/>
        <v>0</v>
      </c>
      <c r="W44" s="41">
        <f t="shared" si="40"/>
        <v>0</v>
      </c>
      <c r="X44" s="41">
        <f t="shared" si="40"/>
        <v>0</v>
      </c>
      <c r="Y44" s="73">
        <f t="shared" si="40"/>
        <v>0</v>
      </c>
      <c r="Z44" s="47">
        <f t="shared" si="40"/>
        <v>24397647</v>
      </c>
      <c r="AA44" s="41">
        <f t="shared" si="40"/>
        <v>5234653</v>
      </c>
      <c r="AB44" s="41">
        <f t="shared" si="40"/>
        <v>0</v>
      </c>
      <c r="AC44" s="41">
        <f t="shared" si="40"/>
        <v>0</v>
      </c>
      <c r="AD44" s="79">
        <f t="shared" si="40"/>
        <v>29632300</v>
      </c>
      <c r="AE44" s="62"/>
    </row>
    <row r="45" spans="1:31" ht="17.25" customHeight="1" x14ac:dyDescent="0.2">
      <c r="A45" s="188" t="s">
        <v>45</v>
      </c>
      <c r="B45" s="141"/>
      <c r="C45" s="57"/>
      <c r="D45" s="38"/>
      <c r="E45" s="77">
        <f t="shared" ref="E45:AD45" si="41">E18+E27+E36</f>
        <v>10953501.73</v>
      </c>
      <c r="F45" s="41">
        <f t="shared" si="41"/>
        <v>2013297.86</v>
      </c>
      <c r="G45" s="41">
        <f t="shared" si="41"/>
        <v>0</v>
      </c>
      <c r="H45" s="41">
        <f t="shared" si="41"/>
        <v>0</v>
      </c>
      <c r="I45" s="41">
        <f t="shared" si="41"/>
        <v>12966799.59</v>
      </c>
      <c r="J45" s="47">
        <f t="shared" si="41"/>
        <v>0</v>
      </c>
      <c r="K45" s="41">
        <f t="shared" si="41"/>
        <v>0</v>
      </c>
      <c r="L45" s="41">
        <f t="shared" si="41"/>
        <v>0</v>
      </c>
      <c r="M45" s="41">
        <f t="shared" si="41"/>
        <v>0</v>
      </c>
      <c r="N45" s="48">
        <f t="shared" si="41"/>
        <v>0</v>
      </c>
      <c r="O45" s="54">
        <f t="shared" si="41"/>
        <v>0</v>
      </c>
      <c r="P45" s="41">
        <f t="shared" si="41"/>
        <v>0</v>
      </c>
      <c r="Q45" s="41">
        <f t="shared" si="41"/>
        <v>0</v>
      </c>
      <c r="R45" s="41">
        <f t="shared" si="41"/>
        <v>0</v>
      </c>
      <c r="S45" s="41">
        <f t="shared" si="41"/>
        <v>0</v>
      </c>
      <c r="T45" s="48">
        <f t="shared" si="41"/>
        <v>0</v>
      </c>
      <c r="U45" s="46">
        <f t="shared" si="41"/>
        <v>12966799.59</v>
      </c>
      <c r="V45" s="77">
        <f t="shared" si="41"/>
        <v>0</v>
      </c>
      <c r="W45" s="54">
        <f t="shared" si="41"/>
        <v>0</v>
      </c>
      <c r="X45" s="41">
        <f t="shared" si="41"/>
        <v>0</v>
      </c>
      <c r="Y45" s="73">
        <f t="shared" si="41"/>
        <v>0</v>
      </c>
      <c r="Z45" s="77">
        <f t="shared" si="41"/>
        <v>10953501.73</v>
      </c>
      <c r="AA45" s="41">
        <f t="shared" si="41"/>
        <v>2013297.86</v>
      </c>
      <c r="AB45" s="41">
        <f t="shared" si="41"/>
        <v>0</v>
      </c>
      <c r="AC45" s="41">
        <f t="shared" si="41"/>
        <v>0</v>
      </c>
      <c r="AD45" s="79">
        <f t="shared" si="41"/>
        <v>12966799.59</v>
      </c>
      <c r="AE45" s="62"/>
    </row>
    <row r="46" spans="1:31" ht="17.25" customHeight="1" x14ac:dyDescent="0.2">
      <c r="A46" s="51" t="s">
        <v>47</v>
      </c>
      <c r="B46" s="80"/>
      <c r="C46" s="57"/>
      <c r="D46" s="38"/>
      <c r="E46" s="77">
        <f t="shared" ref="E46:AD46" si="42">E19+E28+E37</f>
        <v>12850230.689999999</v>
      </c>
      <c r="F46" s="41">
        <f t="shared" si="42"/>
        <v>363691.12</v>
      </c>
      <c r="G46" s="41">
        <f t="shared" si="42"/>
        <v>0</v>
      </c>
      <c r="H46" s="41">
        <f t="shared" si="42"/>
        <v>479524.8</v>
      </c>
      <c r="I46" s="41">
        <f t="shared" si="42"/>
        <v>13693446.609999999</v>
      </c>
      <c r="J46" s="47">
        <f t="shared" si="42"/>
        <v>0</v>
      </c>
      <c r="K46" s="41">
        <f t="shared" si="42"/>
        <v>0</v>
      </c>
      <c r="L46" s="41">
        <f t="shared" si="42"/>
        <v>0</v>
      </c>
      <c r="M46" s="41">
        <f t="shared" si="42"/>
        <v>1206842.8400000001</v>
      </c>
      <c r="N46" s="48">
        <f t="shared" si="42"/>
        <v>1206842.8400000001</v>
      </c>
      <c r="O46" s="54">
        <f t="shared" si="42"/>
        <v>0</v>
      </c>
      <c r="P46" s="41">
        <f t="shared" si="42"/>
        <v>0</v>
      </c>
      <c r="Q46" s="41">
        <f t="shared" si="42"/>
        <v>0</v>
      </c>
      <c r="R46" s="41">
        <f t="shared" si="42"/>
        <v>0</v>
      </c>
      <c r="S46" s="41">
        <f t="shared" si="42"/>
        <v>0</v>
      </c>
      <c r="T46" s="48">
        <f t="shared" si="42"/>
        <v>1206842.8400000001</v>
      </c>
      <c r="U46" s="46">
        <f t="shared" si="42"/>
        <v>14900289.449999999</v>
      </c>
      <c r="V46" s="77">
        <f t="shared" si="42"/>
        <v>0</v>
      </c>
      <c r="W46" s="54">
        <f t="shared" si="42"/>
        <v>0</v>
      </c>
      <c r="X46" s="41">
        <f t="shared" si="42"/>
        <v>0</v>
      </c>
      <c r="Y46" s="73">
        <f t="shared" si="42"/>
        <v>0</v>
      </c>
      <c r="Z46" s="77">
        <f t="shared" si="42"/>
        <v>12850230.689999999</v>
      </c>
      <c r="AA46" s="41">
        <f t="shared" si="42"/>
        <v>363691.12</v>
      </c>
      <c r="AB46" s="41">
        <f t="shared" si="42"/>
        <v>0</v>
      </c>
      <c r="AC46" s="41">
        <f t="shared" si="42"/>
        <v>1686367.6400000001</v>
      </c>
      <c r="AD46" s="88">
        <f t="shared" si="42"/>
        <v>14900289.449999999</v>
      </c>
      <c r="AE46" s="62"/>
    </row>
    <row r="47" spans="1:31" ht="17.25" customHeight="1" x14ac:dyDescent="0.2">
      <c r="A47" s="51" t="s">
        <v>58</v>
      </c>
      <c r="B47" s="80"/>
      <c r="C47" s="57"/>
      <c r="D47" s="38"/>
      <c r="E47" s="77">
        <f t="shared" ref="E47:AD47" si="43">E20+E29+E38</f>
        <v>697899.32</v>
      </c>
      <c r="F47" s="41">
        <f t="shared" si="43"/>
        <v>38901.919999999998</v>
      </c>
      <c r="G47" s="41">
        <f t="shared" si="43"/>
        <v>0</v>
      </c>
      <c r="H47" s="41">
        <f t="shared" si="43"/>
        <v>19980.2</v>
      </c>
      <c r="I47" s="41">
        <f t="shared" si="43"/>
        <v>756781.44</v>
      </c>
      <c r="J47" s="47">
        <f t="shared" si="43"/>
        <v>0</v>
      </c>
      <c r="K47" s="41">
        <f t="shared" si="43"/>
        <v>0</v>
      </c>
      <c r="L47" s="41">
        <f t="shared" si="43"/>
        <v>0</v>
      </c>
      <c r="M47" s="41">
        <f t="shared" si="43"/>
        <v>0</v>
      </c>
      <c r="N47" s="48">
        <f t="shared" si="43"/>
        <v>0</v>
      </c>
      <c r="O47" s="54">
        <f t="shared" si="43"/>
        <v>0</v>
      </c>
      <c r="P47" s="41">
        <f t="shared" si="43"/>
        <v>0</v>
      </c>
      <c r="Q47" s="41">
        <f t="shared" si="43"/>
        <v>0</v>
      </c>
      <c r="R47" s="41">
        <f t="shared" si="43"/>
        <v>0</v>
      </c>
      <c r="S47" s="41">
        <f t="shared" si="43"/>
        <v>0</v>
      </c>
      <c r="T47" s="48">
        <f t="shared" si="43"/>
        <v>0</v>
      </c>
      <c r="U47" s="46">
        <f t="shared" si="43"/>
        <v>756781.44</v>
      </c>
      <c r="V47" s="77">
        <f t="shared" si="43"/>
        <v>0</v>
      </c>
      <c r="W47" s="54">
        <f t="shared" si="43"/>
        <v>0</v>
      </c>
      <c r="X47" s="41">
        <f t="shared" si="43"/>
        <v>0</v>
      </c>
      <c r="Y47" s="73">
        <f t="shared" si="43"/>
        <v>0</v>
      </c>
      <c r="Z47" s="77">
        <f t="shared" si="43"/>
        <v>697899.32</v>
      </c>
      <c r="AA47" s="41">
        <f t="shared" si="43"/>
        <v>38901.919999999998</v>
      </c>
      <c r="AB47" s="41">
        <f t="shared" si="43"/>
        <v>0</v>
      </c>
      <c r="AC47" s="41">
        <f t="shared" si="43"/>
        <v>19980.2</v>
      </c>
      <c r="AD47" s="88">
        <f t="shared" si="43"/>
        <v>756781.44</v>
      </c>
      <c r="AE47" s="62"/>
    </row>
    <row r="48" spans="1:31" ht="17.25" customHeight="1" x14ac:dyDescent="0.2">
      <c r="A48" s="51" t="s">
        <v>59</v>
      </c>
      <c r="B48" s="80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6"/>
      <c r="W48" s="54"/>
      <c r="X48" s="54"/>
      <c r="Y48" s="88"/>
      <c r="Z48" s="56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100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9" t="s">
        <v>20</v>
      </c>
      <c r="B51" s="183"/>
      <c r="C51" s="95"/>
      <c r="D51" s="96"/>
      <c r="E51" s="97">
        <f t="shared" ref="E51:AD51" si="44">SUM(E45:E50)</f>
        <v>24501631.740000002</v>
      </c>
      <c r="F51" s="98">
        <f t="shared" si="44"/>
        <v>2415890.9</v>
      </c>
      <c r="G51" s="98">
        <f t="shared" si="44"/>
        <v>0</v>
      </c>
      <c r="H51" s="98">
        <f t="shared" si="44"/>
        <v>499505</v>
      </c>
      <c r="I51" s="98">
        <f t="shared" si="44"/>
        <v>27417027.640000001</v>
      </c>
      <c r="J51" s="97">
        <f t="shared" si="44"/>
        <v>0</v>
      </c>
      <c r="K51" s="98">
        <f t="shared" si="44"/>
        <v>0</v>
      </c>
      <c r="L51" s="98">
        <f t="shared" si="44"/>
        <v>0</v>
      </c>
      <c r="M51" s="98">
        <f t="shared" si="44"/>
        <v>1206842.8400000001</v>
      </c>
      <c r="N51" s="99">
        <f t="shared" si="44"/>
        <v>1206842.8400000001</v>
      </c>
      <c r="O51" s="98">
        <f t="shared" si="44"/>
        <v>0</v>
      </c>
      <c r="P51" s="98">
        <f t="shared" si="44"/>
        <v>0</v>
      </c>
      <c r="Q51" s="98">
        <f t="shared" si="44"/>
        <v>0</v>
      </c>
      <c r="R51" s="98">
        <f t="shared" si="44"/>
        <v>0</v>
      </c>
      <c r="S51" s="98">
        <f t="shared" si="44"/>
        <v>0</v>
      </c>
      <c r="T51" s="99">
        <f t="shared" si="44"/>
        <v>1206842.8400000001</v>
      </c>
      <c r="U51" s="101">
        <f t="shared" si="44"/>
        <v>28623870.48</v>
      </c>
      <c r="V51" s="97">
        <f t="shared" si="44"/>
        <v>0</v>
      </c>
      <c r="W51" s="98">
        <f t="shared" si="44"/>
        <v>0</v>
      </c>
      <c r="X51" s="98">
        <f t="shared" si="44"/>
        <v>0</v>
      </c>
      <c r="Y51" s="99">
        <f t="shared" si="44"/>
        <v>0</v>
      </c>
      <c r="Z51" s="97">
        <f t="shared" si="44"/>
        <v>24501631.740000002</v>
      </c>
      <c r="AA51" s="98">
        <f t="shared" si="44"/>
        <v>2415890.9</v>
      </c>
      <c r="AB51" s="98">
        <f t="shared" si="44"/>
        <v>0</v>
      </c>
      <c r="AC51" s="98">
        <f t="shared" si="44"/>
        <v>1706347.84</v>
      </c>
      <c r="AD51" s="99">
        <f t="shared" si="44"/>
        <v>28623870.48</v>
      </c>
      <c r="AE51" s="106"/>
    </row>
    <row r="52" spans="1:31" ht="17.25" customHeight="1" x14ac:dyDescent="0.2">
      <c r="A52" s="35"/>
      <c r="B52" s="57"/>
      <c r="C52" s="57"/>
      <c r="D52" s="5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5"/>
      <c r="AE52" s="107"/>
    </row>
    <row r="53" spans="1:31" ht="17.25" customHeight="1" x14ac:dyDescent="0.2">
      <c r="A53" s="35"/>
      <c r="B53" s="57" t="s">
        <v>63</v>
      </c>
      <c r="C53" s="57"/>
      <c r="D53" s="5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4"/>
      <c r="F54" s="142" t="s">
        <v>64</v>
      </c>
      <c r="G54" s="141"/>
      <c r="H54" s="141"/>
      <c r="I54" s="142" t="s">
        <v>65</v>
      </c>
      <c r="J54" s="141"/>
      <c r="K54" s="141"/>
      <c r="L54" s="142" t="s">
        <v>66</v>
      </c>
      <c r="M54" s="141"/>
      <c r="N54" s="141"/>
      <c r="O54" s="141"/>
      <c r="P54" s="142"/>
      <c r="Q54" s="141"/>
      <c r="R54" s="141"/>
      <c r="S54" s="110"/>
      <c r="T54" s="110"/>
      <c r="U54" s="178" t="s">
        <v>64</v>
      </c>
      <c r="V54" s="172"/>
      <c r="W54" s="172"/>
      <c r="X54" s="111"/>
      <c r="Y54" s="178" t="s">
        <v>67</v>
      </c>
      <c r="Z54" s="172"/>
      <c r="AA54" s="111"/>
      <c r="AB54" s="178" t="s">
        <v>68</v>
      </c>
      <c r="AC54" s="172"/>
      <c r="AD54" s="172"/>
      <c r="AE54" s="109"/>
    </row>
    <row r="55" spans="1:31" ht="17.25" customHeight="1" x14ac:dyDescent="0.2">
      <c r="A55" s="35"/>
      <c r="B55" s="80" t="s">
        <v>69</v>
      </c>
      <c r="C55" s="57"/>
      <c r="D55" s="80"/>
      <c r="E55" s="104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91">
        <v>172523000</v>
      </c>
      <c r="V55" s="141"/>
      <c r="W55" s="141"/>
      <c r="X55" s="113"/>
      <c r="Y55" s="180">
        <v>24812000</v>
      </c>
      <c r="Z55" s="181"/>
      <c r="AA55" s="1"/>
      <c r="AB55" s="140">
        <f t="shared" ref="AB55:AB56" si="45">SUM(U55,Y55)</f>
        <v>197335000</v>
      </c>
      <c r="AC55" s="141"/>
      <c r="AD55" s="141"/>
      <c r="AE55" s="109"/>
    </row>
    <row r="56" spans="1:31" ht="17.25" customHeight="1" x14ac:dyDescent="0.2">
      <c r="A56" s="35"/>
      <c r="B56" s="80" t="s">
        <v>71</v>
      </c>
      <c r="C56" s="57"/>
      <c r="D56" s="80"/>
      <c r="E56" s="104"/>
      <c r="F56" s="140">
        <v>198119530</v>
      </c>
      <c r="G56" s="141"/>
      <c r="H56" s="141"/>
      <c r="I56" s="140">
        <f>AD17</f>
        <v>29632300</v>
      </c>
      <c r="J56" s="141"/>
      <c r="K56" s="141"/>
      <c r="L56" s="113"/>
      <c r="M56" s="140">
        <f>F56+I56</f>
        <v>227751830</v>
      </c>
      <c r="N56" s="141"/>
      <c r="O56" s="1"/>
      <c r="P56" s="115"/>
      <c r="Q56" s="116"/>
      <c r="R56" s="113"/>
      <c r="S56" s="114" t="s">
        <v>73</v>
      </c>
      <c r="T56" s="114"/>
      <c r="U56" s="190">
        <v>202042372.71000001</v>
      </c>
      <c r="V56" s="172"/>
      <c r="W56" s="172"/>
      <c r="X56" s="113"/>
      <c r="Y56" s="179">
        <f>I65</f>
        <v>28623870.48</v>
      </c>
      <c r="Z56" s="172"/>
      <c r="AA56" s="1"/>
      <c r="AB56" s="140">
        <f t="shared" si="45"/>
        <v>230666243.19</v>
      </c>
      <c r="AC56" s="141"/>
      <c r="AD56" s="141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4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43" t="s">
        <v>75</v>
      </c>
      <c r="T57" s="141"/>
      <c r="U57" s="119"/>
      <c r="V57" s="176">
        <f>U55-U56</f>
        <v>-29519372.710000008</v>
      </c>
      <c r="W57" s="177"/>
      <c r="X57" s="113"/>
      <c r="Y57" s="120"/>
      <c r="Z57" s="67">
        <f>Y55-Y56</f>
        <v>-3811870.4800000004</v>
      </c>
      <c r="AA57" s="1"/>
      <c r="AB57" s="176">
        <f>+AB55-AB56</f>
        <v>-33331243.189999998</v>
      </c>
      <c r="AC57" s="177"/>
      <c r="AD57" s="177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4"/>
      <c r="F58" s="140">
        <v>3922842.71</v>
      </c>
      <c r="G58" s="141"/>
      <c r="H58" s="141"/>
      <c r="I58" s="140">
        <f>AD20</f>
        <v>756781.44</v>
      </c>
      <c r="J58" s="141"/>
      <c r="K58" s="141"/>
      <c r="L58" s="113"/>
      <c r="M58" s="140">
        <f>F58+I58</f>
        <v>4679624.1500000004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4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4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4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82</v>
      </c>
      <c r="C62" s="57"/>
      <c r="D62" s="80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0"/>
      <c r="E63" s="104"/>
      <c r="F63" s="140">
        <f>SUM(F56,F58)</f>
        <v>202042372.71000001</v>
      </c>
      <c r="G63" s="141"/>
      <c r="H63" s="141"/>
      <c r="I63" s="140">
        <f>I58+I56</f>
        <v>30389081.440000001</v>
      </c>
      <c r="J63" s="141"/>
      <c r="K63" s="141"/>
      <c r="L63" s="114"/>
      <c r="M63" s="140">
        <f t="shared" ref="M63:M66" si="46">F63+I63</f>
        <v>232431454.15000001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85</v>
      </c>
      <c r="C64" s="57"/>
      <c r="D64" s="80"/>
      <c r="E64" s="104"/>
      <c r="F64" s="140"/>
      <c r="G64" s="141"/>
      <c r="H64" s="141"/>
      <c r="I64" s="140"/>
      <c r="J64" s="141"/>
      <c r="K64" s="141"/>
      <c r="L64" s="118"/>
      <c r="M64" s="140">
        <f t="shared" si="46"/>
        <v>0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83</v>
      </c>
      <c r="C65" s="80"/>
      <c r="D65" s="80"/>
      <c r="E65" s="104"/>
      <c r="F65" s="140">
        <v>202042372.71000001</v>
      </c>
      <c r="G65" s="141"/>
      <c r="H65" s="141"/>
      <c r="I65" s="140">
        <f>SUM(AD18:AD20)</f>
        <v>28623870.48</v>
      </c>
      <c r="J65" s="141"/>
      <c r="K65" s="141"/>
      <c r="L65" s="118"/>
      <c r="M65" s="140">
        <f t="shared" si="46"/>
        <v>230666243.19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84</v>
      </c>
      <c r="C66" s="57"/>
      <c r="D66" s="57"/>
      <c r="E66" s="104"/>
      <c r="F66" s="140">
        <f>F63-F64-F65</f>
        <v>0</v>
      </c>
      <c r="G66" s="141"/>
      <c r="H66" s="141"/>
      <c r="I66" s="140">
        <f>I63-I64-I65</f>
        <v>1765210.9600000009</v>
      </c>
      <c r="J66" s="141"/>
      <c r="K66" s="141"/>
      <c r="L66" s="79"/>
      <c r="M66" s="140">
        <f t="shared" si="46"/>
        <v>1765210.9600000009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4"/>
      <c r="F67" s="1"/>
      <c r="G67" s="1"/>
      <c r="H67" s="122"/>
      <c r="I67" s="124"/>
      <c r="J67" s="124"/>
      <c r="K67" s="103"/>
      <c r="L67" s="103"/>
      <c r="M67" s="103"/>
      <c r="N67" s="103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4"/>
      <c r="F68" s="79"/>
      <c r="G68" s="1"/>
      <c r="H68" s="122"/>
      <c r="I68" s="186"/>
      <c r="J68" s="141"/>
      <c r="K68" s="141"/>
      <c r="L68" s="104"/>
      <c r="M68" s="104"/>
      <c r="N68" s="103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4"/>
      <c r="F69" s="1"/>
      <c r="G69" s="1"/>
      <c r="H69" s="104"/>
      <c r="I69" s="104"/>
      <c r="J69" s="104"/>
      <c r="K69" s="103"/>
      <c r="L69" s="104"/>
      <c r="M69" s="104"/>
      <c r="N69" s="126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8" t="s">
        <v>88</v>
      </c>
      <c r="G70" s="130"/>
      <c r="H70" s="130"/>
      <c r="I70" s="128"/>
      <c r="J70" s="128"/>
      <c r="K70" s="128"/>
      <c r="L70" s="128"/>
      <c r="M70" s="128"/>
      <c r="N70" s="131"/>
      <c r="O70" s="128"/>
      <c r="P70" s="128"/>
      <c r="Q70" s="128"/>
      <c r="R70" s="128"/>
      <c r="S70" s="128"/>
      <c r="T70" s="128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8"/>
      <c r="G71" s="130"/>
      <c r="H71" s="130"/>
      <c r="I71" s="128"/>
      <c r="J71" s="128"/>
      <c r="K71" s="128"/>
      <c r="L71" s="128"/>
      <c r="M71" s="128"/>
      <c r="N71" s="131"/>
      <c r="O71" s="128"/>
      <c r="P71" s="128"/>
      <c r="Q71" s="128"/>
      <c r="R71" s="128"/>
      <c r="S71" s="128"/>
      <c r="T71" s="128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4" t="s">
        <v>95</v>
      </c>
      <c r="G72" s="172"/>
      <c r="H72" s="172"/>
      <c r="I72" s="172"/>
      <c r="J72" s="172"/>
      <c r="K72" s="1"/>
      <c r="L72" s="1"/>
      <c r="M72" s="1"/>
      <c r="N72" s="1"/>
      <c r="O72" s="1"/>
      <c r="P72" s="1"/>
      <c r="Q72" s="1"/>
      <c r="R72" s="1"/>
      <c r="S72" s="1"/>
      <c r="T72" s="184" t="s">
        <v>96</v>
      </c>
      <c r="U72" s="172"/>
      <c r="V72" s="172"/>
      <c r="W72" s="172"/>
      <c r="X72" s="172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5" t="s">
        <v>97</v>
      </c>
      <c r="G73" s="181"/>
      <c r="H73" s="181"/>
      <c r="I73" s="181"/>
      <c r="J73" s="181"/>
      <c r="K73" s="1"/>
      <c r="L73" s="1"/>
      <c r="M73" s="1"/>
      <c r="N73" s="1"/>
      <c r="O73" s="1"/>
      <c r="P73" s="3"/>
      <c r="Q73" s="3"/>
      <c r="R73" s="3"/>
      <c r="S73" s="3"/>
      <c r="T73" s="185" t="s">
        <v>98</v>
      </c>
      <c r="U73" s="181"/>
      <c r="V73" s="181"/>
      <c r="W73" s="181"/>
      <c r="X73" s="181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7"/>
      <c r="B74" s="129"/>
      <c r="C74" s="129"/>
      <c r="D74" s="129"/>
      <c r="E74" s="129"/>
      <c r="F74" s="182" t="s">
        <v>94</v>
      </c>
      <c r="G74" s="183"/>
      <c r="H74" s="183"/>
      <c r="I74" s="183"/>
      <c r="J74" s="183"/>
      <c r="K74" s="129"/>
      <c r="L74" s="129"/>
      <c r="M74" s="129"/>
      <c r="N74" s="129"/>
      <c r="O74" s="129"/>
      <c r="P74" s="129"/>
      <c r="Q74" s="129"/>
      <c r="R74" s="129"/>
      <c r="S74" s="129"/>
      <c r="T74" s="182" t="s">
        <v>94</v>
      </c>
      <c r="U74" s="183"/>
      <c r="V74" s="183"/>
      <c r="W74" s="183"/>
      <c r="X74" s="183"/>
      <c r="Y74" s="129"/>
      <c r="Z74" s="129"/>
      <c r="AA74" s="129"/>
      <c r="AB74" s="129"/>
      <c r="AC74" s="129"/>
      <c r="AD74" s="129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3">
    <mergeCell ref="S57:T57"/>
    <mergeCell ref="V57:W57"/>
    <mergeCell ref="AB54:AD54"/>
    <mergeCell ref="Y56:Z56"/>
    <mergeCell ref="AB56:AD56"/>
    <mergeCell ref="Y54:Z54"/>
    <mergeCell ref="Y55:Z55"/>
    <mergeCell ref="AB55:AD55"/>
    <mergeCell ref="AB57:AD57"/>
    <mergeCell ref="AE12:AE14"/>
    <mergeCell ref="A4:AE4"/>
    <mergeCell ref="A3:AE3"/>
    <mergeCell ref="AD1:AE1"/>
    <mergeCell ref="AD2:AE2"/>
    <mergeCell ref="AA13:AA14"/>
    <mergeCell ref="Z12:AD12"/>
    <mergeCell ref="AD13:AD14"/>
    <mergeCell ref="AC13:AC14"/>
    <mergeCell ref="AB13:AB14"/>
    <mergeCell ref="X13:X14"/>
    <mergeCell ref="V12:Y12"/>
    <mergeCell ref="U12:U14"/>
    <mergeCell ref="Y13:Y14"/>
    <mergeCell ref="Z13:Z14"/>
    <mergeCell ref="V13:V14"/>
    <mergeCell ref="W13:W14"/>
    <mergeCell ref="U56:W56"/>
    <mergeCell ref="U54:W54"/>
    <mergeCell ref="U55:W55"/>
    <mergeCell ref="P54:R54"/>
    <mergeCell ref="L54:O54"/>
    <mergeCell ref="O13:S13"/>
    <mergeCell ref="T13:T14"/>
    <mergeCell ref="J12:T12"/>
    <mergeCell ref="J13:N13"/>
    <mergeCell ref="A5:F5"/>
    <mergeCell ref="M58:N58"/>
    <mergeCell ref="I58:K58"/>
    <mergeCell ref="G13:G14"/>
    <mergeCell ref="H13:H14"/>
    <mergeCell ref="I54:K54"/>
    <mergeCell ref="I56:K56"/>
    <mergeCell ref="M56:N56"/>
    <mergeCell ref="F54:H54"/>
    <mergeCell ref="F58:H58"/>
    <mergeCell ref="F56:H56"/>
    <mergeCell ref="A7:F7"/>
    <mergeCell ref="A6:H6"/>
    <mergeCell ref="A9:F9"/>
    <mergeCell ref="A8:F8"/>
    <mergeCell ref="E13:E14"/>
    <mergeCell ref="F13:F14"/>
    <mergeCell ref="E12:I12"/>
    <mergeCell ref="I13:I14"/>
    <mergeCell ref="A27:B27"/>
    <mergeCell ref="A26:B26"/>
    <mergeCell ref="A12:D14"/>
    <mergeCell ref="A35:B35"/>
    <mergeCell ref="A15:D15"/>
    <mergeCell ref="F66:H66"/>
    <mergeCell ref="I66:K66"/>
    <mergeCell ref="I65:K65"/>
    <mergeCell ref="A43:B43"/>
    <mergeCell ref="A51:B51"/>
    <mergeCell ref="A44:B44"/>
    <mergeCell ref="A45:B45"/>
    <mergeCell ref="A36:B36"/>
    <mergeCell ref="T73:X73"/>
    <mergeCell ref="T72:X72"/>
    <mergeCell ref="T74:X74"/>
    <mergeCell ref="M63:N63"/>
    <mergeCell ref="F65:H65"/>
    <mergeCell ref="F64:H64"/>
    <mergeCell ref="F63:H63"/>
    <mergeCell ref="I63:K63"/>
    <mergeCell ref="I64:K64"/>
    <mergeCell ref="M65:N65"/>
    <mergeCell ref="F74:J74"/>
    <mergeCell ref="F72:J72"/>
    <mergeCell ref="I68:K68"/>
    <mergeCell ref="F73:J73"/>
    <mergeCell ref="M64:N64"/>
    <mergeCell ref="M66:N66"/>
  </mergeCells>
  <printOptions horizontalCentered="1"/>
  <pageMargins left="0.15" right="1.1499999999999999" top="0.5" bottom="0.25" header="0" footer="0"/>
  <pageSetup paperSize="5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workbookViewId="0">
      <selection activeCell="E12" sqref="E12:I12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4.5703125" customWidth="1"/>
    <col min="11" max="11" width="7.42578125" customWidth="1"/>
    <col min="12" max="12" width="6.42578125" customWidth="1"/>
    <col min="13" max="13" width="14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3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9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1"/>
    </row>
    <row r="3" spans="1:31" ht="25.5" customHeight="1" x14ac:dyDescent="0.2">
      <c r="A3" s="157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65" t="str">
        <f>CONSOLIDATED!A4</f>
        <v>For the month of JULY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2.75" customHeight="1" x14ac:dyDescent="0.2">
      <c r="A5" s="148" t="s">
        <v>7</v>
      </c>
      <c r="B5" s="141"/>
      <c r="C5" s="141"/>
      <c r="D5" s="141"/>
      <c r="E5" s="141"/>
      <c r="F5" s="14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 customHeight="1" x14ac:dyDescent="0.2">
      <c r="A6" s="148" t="s">
        <v>12</v>
      </c>
      <c r="B6" s="141"/>
      <c r="C6" s="141"/>
      <c r="D6" s="141"/>
      <c r="E6" s="141"/>
      <c r="F6" s="14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  <c r="AD6" s="4"/>
      <c r="AE6" s="4"/>
    </row>
    <row r="7" spans="1:31" ht="12.75" customHeight="1" x14ac:dyDescent="0.2">
      <c r="A7" s="148" t="s">
        <v>9</v>
      </c>
      <c r="B7" s="141"/>
      <c r="C7" s="141"/>
      <c r="D7" s="141"/>
      <c r="E7" s="141"/>
      <c r="F7" s="14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"/>
      <c r="AD7" s="4"/>
      <c r="AE7" s="4"/>
    </row>
    <row r="8" spans="1:31" ht="12.75" customHeight="1" x14ac:dyDescent="0.2">
      <c r="A8" s="148" t="s">
        <v>15</v>
      </c>
      <c r="B8" s="141"/>
      <c r="C8" s="141"/>
      <c r="D8" s="141"/>
      <c r="E8" s="141"/>
      <c r="F8" s="14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"/>
      <c r="AD8" s="4"/>
      <c r="AE8" s="4"/>
    </row>
    <row r="9" spans="1:31" ht="12.75" customHeight="1" x14ac:dyDescent="0.2">
      <c r="A9" s="148" t="s">
        <v>11</v>
      </c>
      <c r="B9" s="141"/>
      <c r="C9" s="141"/>
      <c r="D9" s="141"/>
      <c r="E9" s="141"/>
      <c r="F9" s="14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7.5" customHeight="1" x14ac:dyDescent="0.2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 x14ac:dyDescent="0.2">
      <c r="A12" s="167" t="s">
        <v>14</v>
      </c>
      <c r="B12" s="168"/>
      <c r="C12" s="168"/>
      <c r="D12" s="169"/>
      <c r="E12" s="147" t="s">
        <v>16</v>
      </c>
      <c r="F12" s="145"/>
      <c r="G12" s="145"/>
      <c r="H12" s="145"/>
      <c r="I12" s="146"/>
      <c r="J12" s="147" t="s">
        <v>17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50" t="s">
        <v>18</v>
      </c>
      <c r="V12" s="147" t="s">
        <v>19</v>
      </c>
      <c r="W12" s="145"/>
      <c r="X12" s="145"/>
      <c r="Y12" s="146"/>
      <c r="Z12" s="147" t="s">
        <v>20</v>
      </c>
      <c r="AA12" s="145"/>
      <c r="AB12" s="145"/>
      <c r="AC12" s="145"/>
      <c r="AD12" s="146"/>
      <c r="AE12" s="158" t="s">
        <v>21</v>
      </c>
    </row>
    <row r="13" spans="1:31" ht="12.75" customHeight="1" x14ac:dyDescent="0.2">
      <c r="A13" s="170"/>
      <c r="B13" s="141"/>
      <c r="C13" s="141"/>
      <c r="D13" s="159"/>
      <c r="E13" s="162" t="s">
        <v>22</v>
      </c>
      <c r="F13" s="161" t="s">
        <v>23</v>
      </c>
      <c r="G13" s="155" t="s">
        <v>24</v>
      </c>
      <c r="H13" s="161" t="s">
        <v>25</v>
      </c>
      <c r="I13" s="166" t="s">
        <v>26</v>
      </c>
      <c r="J13" s="173" t="s">
        <v>27</v>
      </c>
      <c r="K13" s="172"/>
      <c r="L13" s="172"/>
      <c r="M13" s="172"/>
      <c r="N13" s="174"/>
      <c r="O13" s="175" t="s">
        <v>28</v>
      </c>
      <c r="P13" s="172"/>
      <c r="Q13" s="172"/>
      <c r="R13" s="172"/>
      <c r="S13" s="174"/>
      <c r="T13" s="153" t="s">
        <v>26</v>
      </c>
      <c r="U13" s="151"/>
      <c r="V13" s="162" t="s">
        <v>22</v>
      </c>
      <c r="W13" s="161" t="s">
        <v>23</v>
      </c>
      <c r="X13" s="161" t="s">
        <v>25</v>
      </c>
      <c r="Y13" s="166" t="s">
        <v>26</v>
      </c>
      <c r="Z13" s="162" t="s">
        <v>22</v>
      </c>
      <c r="AA13" s="161" t="s">
        <v>23</v>
      </c>
      <c r="AB13" s="155" t="s">
        <v>24</v>
      </c>
      <c r="AC13" s="161" t="s">
        <v>25</v>
      </c>
      <c r="AD13" s="166" t="s">
        <v>26</v>
      </c>
      <c r="AE13" s="159"/>
    </row>
    <row r="14" spans="1:31" ht="12.75" customHeight="1" x14ac:dyDescent="0.2">
      <c r="A14" s="171"/>
      <c r="B14" s="172"/>
      <c r="C14" s="172"/>
      <c r="D14" s="160"/>
      <c r="E14" s="163"/>
      <c r="F14" s="156"/>
      <c r="G14" s="156"/>
      <c r="H14" s="156"/>
      <c r="I14" s="15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54"/>
      <c r="U14" s="152"/>
      <c r="V14" s="163"/>
      <c r="W14" s="156"/>
      <c r="X14" s="156"/>
      <c r="Y14" s="154"/>
      <c r="Z14" s="163"/>
      <c r="AA14" s="156"/>
      <c r="AB14" s="156"/>
      <c r="AC14" s="156"/>
      <c r="AD14" s="154"/>
      <c r="AE14" s="160"/>
    </row>
    <row r="15" spans="1:31" ht="15.75" customHeight="1" x14ac:dyDescent="0.2">
      <c r="A15" s="144" t="s">
        <v>30</v>
      </c>
      <c r="B15" s="145"/>
      <c r="C15" s="145"/>
      <c r="D15" s="146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5.7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5.75" customHeight="1" x14ac:dyDescent="0.2">
      <c r="A17" s="35" t="s">
        <v>43</v>
      </c>
      <c r="B17" s="3"/>
      <c r="C17" s="3"/>
      <c r="D17" s="38"/>
      <c r="E17" s="39">
        <v>4228000</v>
      </c>
      <c r="F17" s="40">
        <v>798000</v>
      </c>
      <c r="G17" s="41"/>
      <c r="H17" s="41"/>
      <c r="I17" s="43">
        <f t="shared" ref="I17:I20" si="0">SUM(E17:H17)</f>
        <v>5026000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5">
        <f t="shared" ref="T17:T20" si="3">N17+S17</f>
        <v>0</v>
      </c>
      <c r="U17" s="46">
        <f t="shared" ref="U17:U20" si="4">I17+T17</f>
        <v>5026000</v>
      </c>
      <c r="V17" s="42"/>
      <c r="W17" s="41"/>
      <c r="X17" s="41"/>
      <c r="Y17" s="45">
        <f t="shared" ref="Y17:Y20" si="5">V17+W17</f>
        <v>0</v>
      </c>
      <c r="Z17" s="42">
        <f t="shared" ref="Z17:AA17" si="6">E17+J17+O17+V17</f>
        <v>4228000</v>
      </c>
      <c r="AA17" s="41">
        <f t="shared" si="6"/>
        <v>798000</v>
      </c>
      <c r="AB17" s="41"/>
      <c r="AC17" s="41"/>
      <c r="AD17" s="48">
        <f t="shared" ref="AD17:AD18" si="7">Z17+AA17</f>
        <v>5026000</v>
      </c>
      <c r="AE17" s="49" t="s">
        <v>44</v>
      </c>
    </row>
    <row r="18" spans="1:31" ht="15.75" customHeight="1" x14ac:dyDescent="0.2">
      <c r="A18" s="51" t="s">
        <v>45</v>
      </c>
      <c r="B18" s="3"/>
      <c r="C18" s="3"/>
      <c r="D18" s="38"/>
      <c r="E18" s="52">
        <v>2288622.04</v>
      </c>
      <c r="F18" s="53">
        <v>327227.24</v>
      </c>
      <c r="G18" s="54"/>
      <c r="H18" s="54"/>
      <c r="I18" s="43">
        <f t="shared" si="0"/>
        <v>2615849.2800000003</v>
      </c>
      <c r="J18" s="56"/>
      <c r="K18" s="54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5">
        <f t="shared" si="3"/>
        <v>0</v>
      </c>
      <c r="U18" s="46">
        <f t="shared" si="4"/>
        <v>2615849.2800000003</v>
      </c>
      <c r="V18" s="56"/>
      <c r="W18" s="54"/>
      <c r="X18" s="54"/>
      <c r="Y18" s="45">
        <f t="shared" si="5"/>
        <v>0</v>
      </c>
      <c r="Z18" s="56">
        <f t="shared" ref="Z18:AA18" si="8">E18+J18+O18+V18</f>
        <v>2288622.04</v>
      </c>
      <c r="AA18" s="54">
        <f t="shared" si="8"/>
        <v>327227.24</v>
      </c>
      <c r="AB18" s="54"/>
      <c r="AC18" s="54"/>
      <c r="AD18" s="48">
        <f t="shared" si="7"/>
        <v>2615849.2800000003</v>
      </c>
      <c r="AE18" s="49" t="s">
        <v>46</v>
      </c>
    </row>
    <row r="19" spans="1:31" ht="15.75" customHeight="1" x14ac:dyDescent="0.2">
      <c r="A19" s="51" t="s">
        <v>47</v>
      </c>
      <c r="B19" s="57"/>
      <c r="C19" s="57"/>
      <c r="D19" s="38"/>
      <c r="E19" s="52">
        <v>588810.06000000006</v>
      </c>
      <c r="F19" s="53">
        <v>131678.34</v>
      </c>
      <c r="G19" s="54"/>
      <c r="H19" s="54"/>
      <c r="I19" s="43">
        <f t="shared" si="0"/>
        <v>720488.4</v>
      </c>
      <c r="J19" s="56"/>
      <c r="K19" s="54"/>
      <c r="L19" s="54"/>
      <c r="M19" s="53">
        <v>546053.75</v>
      </c>
      <c r="N19" s="44">
        <f t="shared" si="1"/>
        <v>546053.75</v>
      </c>
      <c r="O19" s="54"/>
      <c r="P19" s="54"/>
      <c r="Q19" s="54"/>
      <c r="R19" s="54"/>
      <c r="S19" s="41">
        <f t="shared" si="2"/>
        <v>0</v>
      </c>
      <c r="T19" s="45">
        <f t="shared" si="3"/>
        <v>546053.75</v>
      </c>
      <c r="U19" s="46">
        <f t="shared" si="4"/>
        <v>1266542.1499999999</v>
      </c>
      <c r="V19" s="56"/>
      <c r="W19" s="54"/>
      <c r="X19" s="54"/>
      <c r="Y19" s="45">
        <f t="shared" si="5"/>
        <v>0</v>
      </c>
      <c r="Z19" s="56">
        <f t="shared" ref="Z19:AA19" si="9">E19+J19+O19+V19</f>
        <v>588810.06000000006</v>
      </c>
      <c r="AA19" s="54">
        <f t="shared" si="9"/>
        <v>131678.34</v>
      </c>
      <c r="AB19" s="54"/>
      <c r="AC19" s="53">
        <v>546053.75</v>
      </c>
      <c r="AD19" s="48">
        <f t="shared" ref="AD19:AD20" si="10">Z19+AA19+AB19+AC19</f>
        <v>1266542.1499999999</v>
      </c>
      <c r="AE19" s="49" t="s">
        <v>48</v>
      </c>
    </row>
    <row r="20" spans="1:31" ht="15.75" customHeight="1" x14ac:dyDescent="0.2">
      <c r="A20" s="26" t="s">
        <v>49</v>
      </c>
      <c r="B20" s="57"/>
      <c r="C20" s="57"/>
      <c r="D20" s="38"/>
      <c r="E20" s="52">
        <v>101493.61</v>
      </c>
      <c r="F20" s="53">
        <v>4254.6400000000003</v>
      </c>
      <c r="G20" s="54"/>
      <c r="H20" s="54"/>
      <c r="I20" s="43">
        <f t="shared" si="0"/>
        <v>105748.25</v>
      </c>
      <c r="J20" s="56"/>
      <c r="K20" s="54"/>
      <c r="L20" s="54"/>
      <c r="M20" s="53">
        <v>30908.7</v>
      </c>
      <c r="N20" s="44">
        <f t="shared" si="1"/>
        <v>30908.7</v>
      </c>
      <c r="O20" s="54"/>
      <c r="P20" s="54"/>
      <c r="Q20" s="54"/>
      <c r="R20" s="54"/>
      <c r="S20" s="41">
        <f t="shared" si="2"/>
        <v>0</v>
      </c>
      <c r="T20" s="45">
        <f t="shared" si="3"/>
        <v>30908.7</v>
      </c>
      <c r="U20" s="46">
        <f t="shared" si="4"/>
        <v>136656.95000000001</v>
      </c>
      <c r="V20" s="56"/>
      <c r="W20" s="54"/>
      <c r="X20" s="54"/>
      <c r="Y20" s="45">
        <f t="shared" si="5"/>
        <v>0</v>
      </c>
      <c r="Z20" s="56">
        <f t="shared" ref="Z20:AA20" si="11">E20+J20+O20+V20</f>
        <v>101493.61</v>
      </c>
      <c r="AA20" s="54">
        <f t="shared" si="11"/>
        <v>4254.6400000000003</v>
      </c>
      <c r="AB20" s="54"/>
      <c r="AC20" s="53">
        <v>30908.7</v>
      </c>
      <c r="AD20" s="48">
        <f t="shared" si="10"/>
        <v>136656.95000000001</v>
      </c>
      <c r="AE20" s="49" t="s">
        <v>50</v>
      </c>
    </row>
    <row r="21" spans="1:31" ht="15.7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5"/>
      <c r="U21" s="61"/>
      <c r="V21" s="56"/>
      <c r="W21" s="54"/>
      <c r="X21" s="54"/>
      <c r="Y21" s="45"/>
      <c r="Z21" s="56"/>
      <c r="AA21" s="54"/>
      <c r="AB21" s="54"/>
      <c r="AC21" s="54"/>
      <c r="AD21" s="48"/>
      <c r="AE21" s="49"/>
    </row>
    <row r="22" spans="1:31" ht="15.7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5"/>
      <c r="U22" s="61"/>
      <c r="V22" s="56"/>
      <c r="W22" s="54"/>
      <c r="X22" s="54"/>
      <c r="Y22" s="45"/>
      <c r="Z22" s="56"/>
      <c r="AA22" s="54"/>
      <c r="AB22" s="54"/>
      <c r="AC22" s="54"/>
      <c r="AD22" s="48"/>
      <c r="AE22" s="62"/>
    </row>
    <row r="23" spans="1:31" ht="15.7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5"/>
      <c r="U23" s="61"/>
      <c r="V23" s="56"/>
      <c r="W23" s="54"/>
      <c r="X23" s="54"/>
      <c r="Y23" s="45"/>
      <c r="Z23" s="56"/>
      <c r="AA23" s="54"/>
      <c r="AB23" s="54"/>
      <c r="AC23" s="54"/>
      <c r="AD23" s="48"/>
      <c r="AE23" s="62"/>
    </row>
    <row r="24" spans="1:31" ht="15.75" customHeight="1" x14ac:dyDescent="0.2">
      <c r="A24" s="35"/>
      <c r="B24" s="63" t="s">
        <v>54</v>
      </c>
      <c r="C24" s="63"/>
      <c r="D24" s="64"/>
      <c r="E24" s="65">
        <f t="shared" ref="E24:AD24" si="12">SUM(E18:E23)</f>
        <v>2978925.71</v>
      </c>
      <c r="F24" s="66">
        <f t="shared" si="12"/>
        <v>463160.22</v>
      </c>
      <c r="G24" s="66">
        <f t="shared" si="12"/>
        <v>0</v>
      </c>
      <c r="H24" s="66">
        <f t="shared" si="12"/>
        <v>0</v>
      </c>
      <c r="I24" s="67">
        <f t="shared" si="12"/>
        <v>3442085.93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6">
        <f t="shared" si="12"/>
        <v>576962.44999999995</v>
      </c>
      <c r="N24" s="66">
        <f t="shared" si="12"/>
        <v>576962.44999999995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576962.44999999995</v>
      </c>
      <c r="U24" s="65">
        <f t="shared" si="12"/>
        <v>4019048.3800000004</v>
      </c>
      <c r="V24" s="65">
        <f t="shared" si="12"/>
        <v>0</v>
      </c>
      <c r="W24" s="66">
        <f t="shared" si="12"/>
        <v>0</v>
      </c>
      <c r="X24" s="66">
        <f t="shared" si="12"/>
        <v>0</v>
      </c>
      <c r="Y24" s="67">
        <f t="shared" si="12"/>
        <v>0</v>
      </c>
      <c r="Z24" s="65">
        <f t="shared" si="12"/>
        <v>2978925.71</v>
      </c>
      <c r="AA24" s="66">
        <f t="shared" si="12"/>
        <v>463160.22</v>
      </c>
      <c r="AB24" s="66">
        <f t="shared" si="12"/>
        <v>0</v>
      </c>
      <c r="AC24" s="66">
        <f t="shared" si="12"/>
        <v>576962.44999999995</v>
      </c>
      <c r="AD24" s="67">
        <f t="shared" si="12"/>
        <v>4019048.3800000004</v>
      </c>
      <c r="AE24" s="62"/>
    </row>
    <row r="25" spans="1:31" ht="15.75" customHeight="1" x14ac:dyDescent="0.2">
      <c r="A25" s="35" t="str">
        <f>CONSOLIDATED!A25</f>
        <v>AUGUST</v>
      </c>
      <c r="B25" s="3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7"/>
      <c r="W25" s="41"/>
      <c r="X25" s="41"/>
      <c r="Y25" s="72"/>
      <c r="Z25" s="47"/>
      <c r="AA25" s="41"/>
      <c r="AB25" s="41"/>
      <c r="AC25" s="41"/>
      <c r="AD25" s="73"/>
      <c r="AE25" s="49"/>
    </row>
    <row r="26" spans="1:31" ht="15.75" customHeight="1" x14ac:dyDescent="0.2">
      <c r="A26" s="187" t="s">
        <v>56</v>
      </c>
      <c r="B26" s="141"/>
      <c r="C26" s="57"/>
      <c r="D26" s="38"/>
      <c r="E26" s="39"/>
      <c r="F26" s="40"/>
      <c r="G26" s="41"/>
      <c r="H26" s="41"/>
      <c r="I26" s="43">
        <f t="shared" ref="I26:I29" si="13">SUM(E26:H26)</f>
        <v>0</v>
      </c>
      <c r="J26" s="42"/>
      <c r="K26" s="44"/>
      <c r="L26" s="44"/>
      <c r="M26" s="44"/>
      <c r="N26" s="44">
        <f t="shared" ref="N26:N29" si="14">SUM(J26:M26)</f>
        <v>0</v>
      </c>
      <c r="O26" s="44"/>
      <c r="P26" s="41"/>
      <c r="Q26" s="41"/>
      <c r="R26" s="41"/>
      <c r="S26" s="41"/>
      <c r="T26" s="43"/>
      <c r="U26" s="46">
        <f t="shared" ref="U26:U29" si="15">I26+T26</f>
        <v>0</v>
      </c>
      <c r="V26" s="47"/>
      <c r="W26" s="41"/>
      <c r="X26" s="41"/>
      <c r="Y26" s="74">
        <f t="shared" ref="Y26:Y29" si="16">V26+W26</f>
        <v>0</v>
      </c>
      <c r="Z26" s="47">
        <f t="shared" ref="Z26:AA26" si="17">E26+J26+O26+V26</f>
        <v>0</v>
      </c>
      <c r="AA26" s="41">
        <f t="shared" si="17"/>
        <v>0</v>
      </c>
      <c r="AB26" s="41"/>
      <c r="AC26" s="41"/>
      <c r="AD26" s="73">
        <f t="shared" ref="AD26:AD29" si="18">Z26+AA26</f>
        <v>0</v>
      </c>
      <c r="AE26" s="49"/>
    </row>
    <row r="27" spans="1:31" ht="15.75" customHeight="1" x14ac:dyDescent="0.2">
      <c r="A27" s="188" t="s">
        <v>45</v>
      </c>
      <c r="B27" s="141"/>
      <c r="C27" s="57"/>
      <c r="D27" s="38"/>
      <c r="E27" s="52"/>
      <c r="F27" s="53"/>
      <c r="G27" s="54"/>
      <c r="H27" s="54"/>
      <c r="I27" s="43">
        <f t="shared" si="13"/>
        <v>0</v>
      </c>
      <c r="J27" s="56"/>
      <c r="K27" s="54"/>
      <c r="L27" s="54"/>
      <c r="M27" s="54"/>
      <c r="N27" s="44">
        <f t="shared" si="14"/>
        <v>0</v>
      </c>
      <c r="O27" s="54"/>
      <c r="P27" s="54"/>
      <c r="Q27" s="54"/>
      <c r="R27" s="54"/>
      <c r="S27" s="54">
        <f t="shared" ref="S27:S28" si="19">O27+P27</f>
        <v>0</v>
      </c>
      <c r="T27" s="45">
        <f t="shared" ref="T27:T29" si="20">N27+S27</f>
        <v>0</v>
      </c>
      <c r="U27" s="46">
        <f t="shared" si="15"/>
        <v>0</v>
      </c>
      <c r="V27" s="77"/>
      <c r="W27" s="54"/>
      <c r="X27" s="54"/>
      <c r="Y27" s="74">
        <f t="shared" si="16"/>
        <v>0</v>
      </c>
      <c r="Z27" s="77">
        <f t="shared" ref="Z27:AA27" si="21">E27+J27+O27+V27</f>
        <v>0</v>
      </c>
      <c r="AA27" s="54">
        <f t="shared" si="21"/>
        <v>0</v>
      </c>
      <c r="AB27" s="54"/>
      <c r="AC27" s="54"/>
      <c r="AD27" s="73">
        <f t="shared" si="18"/>
        <v>0</v>
      </c>
      <c r="AE27" s="62"/>
    </row>
    <row r="28" spans="1:31" ht="15.75" customHeight="1" x14ac:dyDescent="0.2">
      <c r="A28" s="51" t="s">
        <v>47</v>
      </c>
      <c r="B28" s="80"/>
      <c r="C28" s="57"/>
      <c r="D28" s="38"/>
      <c r="E28" s="52"/>
      <c r="F28" s="53"/>
      <c r="G28" s="54"/>
      <c r="H28" s="54"/>
      <c r="I28" s="43">
        <f t="shared" si="13"/>
        <v>0</v>
      </c>
      <c r="J28" s="56"/>
      <c r="K28" s="54"/>
      <c r="L28" s="54"/>
      <c r="M28" s="54"/>
      <c r="N28" s="44">
        <f t="shared" si="14"/>
        <v>0</v>
      </c>
      <c r="O28" s="54"/>
      <c r="P28" s="54"/>
      <c r="Q28" s="54"/>
      <c r="R28" s="54"/>
      <c r="S28" s="54">
        <f t="shared" si="19"/>
        <v>0</v>
      </c>
      <c r="T28" s="45">
        <f t="shared" si="20"/>
        <v>0</v>
      </c>
      <c r="U28" s="46">
        <f t="shared" si="15"/>
        <v>0</v>
      </c>
      <c r="V28" s="77"/>
      <c r="W28" s="54"/>
      <c r="X28" s="54"/>
      <c r="Y28" s="74">
        <f t="shared" si="16"/>
        <v>0</v>
      </c>
      <c r="Z28" s="77">
        <f t="shared" ref="Z28:AA28" si="22">E28+J28+O28+V28</f>
        <v>0</v>
      </c>
      <c r="AA28" s="54">
        <f t="shared" si="22"/>
        <v>0</v>
      </c>
      <c r="AB28" s="54"/>
      <c r="AC28" s="54"/>
      <c r="AD28" s="73">
        <f t="shared" si="18"/>
        <v>0</v>
      </c>
      <c r="AE28" s="62"/>
    </row>
    <row r="29" spans="1:31" ht="15.75" customHeight="1" x14ac:dyDescent="0.2">
      <c r="A29" s="51" t="s">
        <v>58</v>
      </c>
      <c r="B29" s="80"/>
      <c r="C29" s="57"/>
      <c r="D29" s="38"/>
      <c r="E29" s="52"/>
      <c r="F29" s="53"/>
      <c r="G29" s="54"/>
      <c r="H29" s="54"/>
      <c r="I29" s="43">
        <f t="shared" si="13"/>
        <v>0</v>
      </c>
      <c r="J29" s="56"/>
      <c r="K29" s="54"/>
      <c r="L29" s="54"/>
      <c r="M29" s="54"/>
      <c r="N29" s="44">
        <f t="shared" si="14"/>
        <v>0</v>
      </c>
      <c r="O29" s="54"/>
      <c r="P29" s="54"/>
      <c r="Q29" s="54"/>
      <c r="R29" s="54"/>
      <c r="S29" s="54"/>
      <c r="T29" s="45">
        <f t="shared" si="20"/>
        <v>0</v>
      </c>
      <c r="U29" s="46">
        <f t="shared" si="15"/>
        <v>0</v>
      </c>
      <c r="V29" s="77"/>
      <c r="W29" s="54"/>
      <c r="X29" s="54"/>
      <c r="Y29" s="74">
        <f t="shared" si="16"/>
        <v>0</v>
      </c>
      <c r="Z29" s="77">
        <f t="shared" ref="Z29:AA29" si="23">E29+J29+O29+V29</f>
        <v>0</v>
      </c>
      <c r="AA29" s="54">
        <f t="shared" si="23"/>
        <v>0</v>
      </c>
      <c r="AB29" s="54"/>
      <c r="AC29" s="54"/>
      <c r="AD29" s="73">
        <f t="shared" si="18"/>
        <v>0</v>
      </c>
      <c r="AE29" s="62"/>
    </row>
    <row r="30" spans="1:31" ht="15.75" customHeight="1" x14ac:dyDescent="0.2">
      <c r="A30" s="51" t="s">
        <v>59</v>
      </c>
      <c r="B30" s="80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44"/>
      <c r="O30" s="54"/>
      <c r="P30" s="54"/>
      <c r="Q30" s="54"/>
      <c r="R30" s="54"/>
      <c r="S30" s="54"/>
      <c r="T30" s="45"/>
      <c r="U30" s="61"/>
      <c r="V30" s="77"/>
      <c r="W30" s="54"/>
      <c r="X30" s="54"/>
      <c r="Y30" s="74"/>
      <c r="Z30" s="77"/>
      <c r="AA30" s="54"/>
      <c r="AB30" s="54"/>
      <c r="AC30" s="54"/>
      <c r="AD30" s="73"/>
      <c r="AE30" s="62"/>
    </row>
    <row r="31" spans="1:31" ht="15.75" customHeight="1" x14ac:dyDescent="0.2">
      <c r="A31" s="51" t="s">
        <v>60</v>
      </c>
      <c r="B31" s="80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44"/>
      <c r="O31" s="54"/>
      <c r="P31" s="54"/>
      <c r="Q31" s="54"/>
      <c r="R31" s="54"/>
      <c r="S31" s="54"/>
      <c r="T31" s="45"/>
      <c r="U31" s="61"/>
      <c r="V31" s="77"/>
      <c r="W31" s="54"/>
      <c r="X31" s="54"/>
      <c r="Y31" s="74"/>
      <c r="Z31" s="77"/>
      <c r="AA31" s="54"/>
      <c r="AB31" s="54"/>
      <c r="AC31" s="54"/>
      <c r="AD31" s="73"/>
      <c r="AE31" s="62"/>
    </row>
    <row r="32" spans="1:31" ht="15.75" customHeight="1" x14ac:dyDescent="0.2">
      <c r="A32" s="51" t="s">
        <v>61</v>
      </c>
      <c r="B32" s="80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44"/>
      <c r="O32" s="54"/>
      <c r="P32" s="54"/>
      <c r="Q32" s="54"/>
      <c r="R32" s="54"/>
      <c r="S32" s="54"/>
      <c r="T32" s="45"/>
      <c r="U32" s="61"/>
      <c r="V32" s="77"/>
      <c r="W32" s="54"/>
      <c r="X32" s="54"/>
      <c r="Y32" s="74"/>
      <c r="Z32" s="77"/>
      <c r="AA32" s="54"/>
      <c r="AB32" s="54"/>
      <c r="AC32" s="54"/>
      <c r="AD32" s="73"/>
      <c r="AE32" s="62"/>
    </row>
    <row r="33" spans="1:31" ht="15.75" customHeight="1" x14ac:dyDescent="0.2">
      <c r="A33" s="82"/>
      <c r="B33" s="63" t="s">
        <v>54</v>
      </c>
      <c r="C33" s="63"/>
      <c r="D33" s="64"/>
      <c r="E33" s="65">
        <f t="shared" ref="E33:AD33" si="24">SUM(E27:E32)</f>
        <v>0</v>
      </c>
      <c r="F33" s="66">
        <f t="shared" si="24"/>
        <v>0</v>
      </c>
      <c r="G33" s="66">
        <f t="shared" si="24"/>
        <v>0</v>
      </c>
      <c r="H33" s="68">
        <f t="shared" si="24"/>
        <v>0</v>
      </c>
      <c r="I33" s="69">
        <f t="shared" si="24"/>
        <v>0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8">
        <f t="shared" si="24"/>
        <v>0</v>
      </c>
      <c r="N33" s="70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8">
        <f t="shared" si="24"/>
        <v>0</v>
      </c>
      <c r="U33" s="65">
        <f t="shared" si="24"/>
        <v>0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83">
        <f t="shared" si="24"/>
        <v>0</v>
      </c>
      <c r="Z33" s="65">
        <f t="shared" si="24"/>
        <v>0</v>
      </c>
      <c r="AA33" s="66">
        <f t="shared" si="24"/>
        <v>0</v>
      </c>
      <c r="AB33" s="66">
        <f t="shared" si="24"/>
        <v>0</v>
      </c>
      <c r="AC33" s="66">
        <f t="shared" si="24"/>
        <v>0</v>
      </c>
      <c r="AD33" s="67">
        <f t="shared" si="24"/>
        <v>0</v>
      </c>
      <c r="AE33" s="62"/>
    </row>
    <row r="34" spans="1:31" ht="15.75" customHeight="1" x14ac:dyDescent="0.2">
      <c r="A34" s="35" t="str">
        <f>CONSOLIDATED!A34</f>
        <v>SEPTEMBER</v>
      </c>
      <c r="B34" s="3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5.75" customHeight="1" x14ac:dyDescent="0.2">
      <c r="A35" s="187" t="s">
        <v>56</v>
      </c>
      <c r="B35" s="141"/>
      <c r="C35" s="57"/>
      <c r="D35" s="38"/>
      <c r="E35" s="39"/>
      <c r="F35" s="40"/>
      <c r="G35" s="41"/>
      <c r="H35" s="41"/>
      <c r="I35" s="43">
        <f t="shared" ref="I35:I38" si="25">SUM(E35:H35)</f>
        <v>0</v>
      </c>
      <c r="J35" s="42"/>
      <c r="K35" s="84"/>
      <c r="L35" s="44"/>
      <c r="M35" s="84"/>
      <c r="N35" s="44">
        <f t="shared" ref="N35:N38" si="26">SUM(J35:M35)</f>
        <v>0</v>
      </c>
      <c r="O35" s="44"/>
      <c r="P35" s="41"/>
      <c r="Q35" s="41"/>
      <c r="R35" s="41"/>
      <c r="S35" s="41"/>
      <c r="T35" s="45">
        <f t="shared" ref="T35:T38" si="27">N35+S35</f>
        <v>0</v>
      </c>
      <c r="U35" s="46">
        <f t="shared" ref="U35:U38" si="28">I35+T35</f>
        <v>0</v>
      </c>
      <c r="V35" s="47"/>
      <c r="W35" s="41"/>
      <c r="X35" s="41"/>
      <c r="Y35" s="72"/>
      <c r="Z35" s="47">
        <f t="shared" ref="Z35:AC35" si="29">E35+J35+O35+V35</f>
        <v>0</v>
      </c>
      <c r="AA35" s="41">
        <f t="shared" si="29"/>
        <v>0</v>
      </c>
      <c r="AB35" s="41">
        <f t="shared" si="29"/>
        <v>0</v>
      </c>
      <c r="AC35" s="41">
        <f t="shared" si="29"/>
        <v>0</v>
      </c>
      <c r="AD35" s="73">
        <f>Z35+AA35+AB35+AC35</f>
        <v>0</v>
      </c>
      <c r="AE35" s="62"/>
    </row>
    <row r="36" spans="1:31" ht="15.75" customHeight="1" x14ac:dyDescent="0.2">
      <c r="A36" s="188" t="s">
        <v>45</v>
      </c>
      <c r="B36" s="141"/>
      <c r="C36" s="57"/>
      <c r="D36" s="38"/>
      <c r="E36" s="52"/>
      <c r="F36" s="53"/>
      <c r="G36" s="54"/>
      <c r="H36" s="54"/>
      <c r="I36" s="43">
        <f t="shared" si="25"/>
        <v>0</v>
      </c>
      <c r="J36" s="56"/>
      <c r="K36" s="54"/>
      <c r="L36" s="54"/>
      <c r="M36" s="54"/>
      <c r="N36" s="44">
        <f t="shared" si="26"/>
        <v>0</v>
      </c>
      <c r="O36" s="54"/>
      <c r="P36" s="54"/>
      <c r="Q36" s="54"/>
      <c r="R36" s="54"/>
      <c r="S36" s="54"/>
      <c r="T36" s="45">
        <f t="shared" si="27"/>
        <v>0</v>
      </c>
      <c r="U36" s="46">
        <f t="shared" si="28"/>
        <v>0</v>
      </c>
      <c r="V36" s="77"/>
      <c r="W36" s="54"/>
      <c r="X36" s="54"/>
      <c r="Y36" s="74"/>
      <c r="Z36" s="47">
        <f t="shared" ref="Z36:AA36" si="30">E36+J36+O36+V36</f>
        <v>0</v>
      </c>
      <c r="AA36" s="41">
        <f t="shared" si="30"/>
        <v>0</v>
      </c>
      <c r="AB36" s="54"/>
      <c r="AC36" s="54"/>
      <c r="AD36" s="73">
        <f t="shared" ref="AD36:AD38" si="31">Z36+AA36</f>
        <v>0</v>
      </c>
      <c r="AE36" s="62"/>
    </row>
    <row r="37" spans="1:31" ht="15.75" customHeight="1" x14ac:dyDescent="0.2">
      <c r="A37" s="51" t="s">
        <v>47</v>
      </c>
      <c r="B37" s="80"/>
      <c r="C37" s="57"/>
      <c r="D37" s="38"/>
      <c r="E37" s="52"/>
      <c r="F37" s="53"/>
      <c r="G37" s="54"/>
      <c r="H37" s="54"/>
      <c r="I37" s="43">
        <f t="shared" si="25"/>
        <v>0</v>
      </c>
      <c r="J37" s="56"/>
      <c r="K37" s="53"/>
      <c r="L37" s="54"/>
      <c r="M37" s="54"/>
      <c r="N37" s="44">
        <f t="shared" si="26"/>
        <v>0</v>
      </c>
      <c r="O37" s="54"/>
      <c r="P37" s="54"/>
      <c r="Q37" s="54"/>
      <c r="R37" s="54"/>
      <c r="S37" s="54"/>
      <c r="T37" s="45">
        <f t="shared" si="27"/>
        <v>0</v>
      </c>
      <c r="U37" s="46">
        <f t="shared" si="28"/>
        <v>0</v>
      </c>
      <c r="V37" s="77"/>
      <c r="W37" s="54"/>
      <c r="X37" s="54"/>
      <c r="Y37" s="74"/>
      <c r="Z37" s="47">
        <f t="shared" ref="Z37:AA37" si="32">E37+J37+O37+V37</f>
        <v>0</v>
      </c>
      <c r="AA37" s="41">
        <f t="shared" si="32"/>
        <v>0</v>
      </c>
      <c r="AB37" s="54"/>
      <c r="AC37" s="54"/>
      <c r="AD37" s="73">
        <f t="shared" si="31"/>
        <v>0</v>
      </c>
      <c r="AE37" s="62"/>
    </row>
    <row r="38" spans="1:31" ht="15.75" customHeight="1" x14ac:dyDescent="0.2">
      <c r="A38" s="51" t="s">
        <v>58</v>
      </c>
      <c r="B38" s="80"/>
      <c r="C38" s="57"/>
      <c r="D38" s="38"/>
      <c r="E38" s="52"/>
      <c r="F38" s="53"/>
      <c r="G38" s="54"/>
      <c r="H38" s="54"/>
      <c r="I38" s="43">
        <f t="shared" si="25"/>
        <v>0</v>
      </c>
      <c r="J38" s="56"/>
      <c r="K38" s="53"/>
      <c r="L38" s="54"/>
      <c r="M38" s="54"/>
      <c r="N38" s="44">
        <f t="shared" si="26"/>
        <v>0</v>
      </c>
      <c r="O38" s="54"/>
      <c r="P38" s="54"/>
      <c r="Q38" s="54"/>
      <c r="R38" s="54"/>
      <c r="S38" s="54"/>
      <c r="T38" s="45">
        <f t="shared" si="27"/>
        <v>0</v>
      </c>
      <c r="U38" s="46">
        <f t="shared" si="28"/>
        <v>0</v>
      </c>
      <c r="V38" s="77"/>
      <c r="W38" s="54"/>
      <c r="X38" s="54"/>
      <c r="Y38" s="74"/>
      <c r="Z38" s="47">
        <f t="shared" ref="Z38:AA38" si="33">E38+J38+O38+V38</f>
        <v>0</v>
      </c>
      <c r="AA38" s="41">
        <f t="shared" si="33"/>
        <v>0</v>
      </c>
      <c r="AB38" s="54"/>
      <c r="AC38" s="54"/>
      <c r="AD38" s="73">
        <f t="shared" si="31"/>
        <v>0</v>
      </c>
      <c r="AE38" s="62"/>
    </row>
    <row r="39" spans="1:31" ht="15.75" customHeight="1" x14ac:dyDescent="0.2">
      <c r="A39" s="51" t="s">
        <v>59</v>
      </c>
      <c r="B39" s="80"/>
      <c r="C39" s="57"/>
      <c r="D39" s="38"/>
      <c r="E39" s="56"/>
      <c r="F39" s="54"/>
      <c r="G39" s="54"/>
      <c r="H39" s="54"/>
      <c r="I39" s="43"/>
      <c r="J39" s="56"/>
      <c r="K39" s="54"/>
      <c r="L39" s="54"/>
      <c r="M39" s="54"/>
      <c r="N39" s="44"/>
      <c r="O39" s="54"/>
      <c r="P39" s="54"/>
      <c r="Q39" s="54"/>
      <c r="R39" s="54"/>
      <c r="S39" s="54"/>
      <c r="T39" s="45"/>
      <c r="U39" s="61"/>
      <c r="V39" s="77"/>
      <c r="W39" s="54"/>
      <c r="X39" s="54"/>
      <c r="Y39" s="74"/>
      <c r="Z39" s="47"/>
      <c r="AA39" s="41"/>
      <c r="AB39" s="54"/>
      <c r="AC39" s="54"/>
      <c r="AD39" s="79"/>
      <c r="AE39" s="62"/>
    </row>
    <row r="40" spans="1:31" ht="15.75" customHeight="1" x14ac:dyDescent="0.2">
      <c r="A40" s="51" t="s">
        <v>60</v>
      </c>
      <c r="B40" s="80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44"/>
      <c r="O40" s="54"/>
      <c r="P40" s="54"/>
      <c r="Q40" s="54"/>
      <c r="R40" s="54"/>
      <c r="S40" s="54"/>
      <c r="T40" s="45"/>
      <c r="U40" s="61"/>
      <c r="V40" s="77"/>
      <c r="W40" s="54"/>
      <c r="X40" s="54"/>
      <c r="Y40" s="74"/>
      <c r="Z40" s="47"/>
      <c r="AA40" s="41"/>
      <c r="AB40" s="54"/>
      <c r="AC40" s="54"/>
      <c r="AD40" s="79"/>
      <c r="AE40" s="62"/>
    </row>
    <row r="41" spans="1:31" ht="15.75" customHeight="1" x14ac:dyDescent="0.2">
      <c r="A41" s="51" t="s">
        <v>61</v>
      </c>
      <c r="B41" s="80"/>
      <c r="C41" s="57"/>
      <c r="D41" s="38"/>
      <c r="E41" s="56"/>
      <c r="F41" s="54"/>
      <c r="G41" s="54"/>
      <c r="H41" s="54"/>
      <c r="I41" s="43"/>
      <c r="J41" s="77"/>
      <c r="K41" s="54"/>
      <c r="L41" s="54"/>
      <c r="M41" s="54"/>
      <c r="N41" s="44"/>
      <c r="O41" s="54"/>
      <c r="P41" s="54"/>
      <c r="Q41" s="54"/>
      <c r="R41" s="54"/>
      <c r="S41" s="54"/>
      <c r="T41" s="74"/>
      <c r="U41" s="61"/>
      <c r="V41" s="77"/>
      <c r="W41" s="54"/>
      <c r="X41" s="54"/>
      <c r="Y41" s="74"/>
      <c r="Z41" s="77"/>
      <c r="AA41" s="54"/>
      <c r="AB41" s="54"/>
      <c r="AC41" s="54"/>
      <c r="AD41" s="79"/>
      <c r="AE41" s="62"/>
    </row>
    <row r="42" spans="1:31" ht="15.75" customHeight="1" x14ac:dyDescent="0.2">
      <c r="A42" s="82"/>
      <c r="B42" s="63" t="s">
        <v>54</v>
      </c>
      <c r="C42" s="63"/>
      <c r="D42" s="64"/>
      <c r="E42" s="65">
        <f t="shared" ref="E42:AD42" si="34">SUM(E36:E41)</f>
        <v>0</v>
      </c>
      <c r="F42" s="66">
        <f t="shared" si="34"/>
        <v>0</v>
      </c>
      <c r="G42" s="66">
        <f t="shared" si="34"/>
        <v>0</v>
      </c>
      <c r="H42" s="66">
        <f t="shared" si="34"/>
        <v>0</v>
      </c>
      <c r="I42" s="68">
        <f t="shared" si="34"/>
        <v>0</v>
      </c>
      <c r="J42" s="65">
        <f t="shared" si="34"/>
        <v>0</v>
      </c>
      <c r="K42" s="66">
        <f t="shared" si="34"/>
        <v>0</v>
      </c>
      <c r="L42" s="66">
        <f t="shared" si="34"/>
        <v>0</v>
      </c>
      <c r="M42" s="66">
        <f t="shared" si="34"/>
        <v>0</v>
      </c>
      <c r="N42" s="66">
        <f t="shared" si="34"/>
        <v>0</v>
      </c>
      <c r="O42" s="66">
        <f t="shared" si="34"/>
        <v>0</v>
      </c>
      <c r="P42" s="66">
        <f t="shared" si="34"/>
        <v>0</v>
      </c>
      <c r="Q42" s="66">
        <f t="shared" si="34"/>
        <v>0</v>
      </c>
      <c r="R42" s="66">
        <f t="shared" si="34"/>
        <v>0</v>
      </c>
      <c r="S42" s="66">
        <f t="shared" si="34"/>
        <v>0</v>
      </c>
      <c r="T42" s="68">
        <f t="shared" si="34"/>
        <v>0</v>
      </c>
      <c r="U42" s="71">
        <f t="shared" si="34"/>
        <v>0</v>
      </c>
      <c r="V42" s="65">
        <f t="shared" si="34"/>
        <v>0</v>
      </c>
      <c r="W42" s="66">
        <f t="shared" si="34"/>
        <v>0</v>
      </c>
      <c r="X42" s="66">
        <f t="shared" si="34"/>
        <v>0</v>
      </c>
      <c r="Y42" s="68">
        <f t="shared" si="34"/>
        <v>0</v>
      </c>
      <c r="Z42" s="65">
        <f t="shared" si="34"/>
        <v>0</v>
      </c>
      <c r="AA42" s="66">
        <f t="shared" si="34"/>
        <v>0</v>
      </c>
      <c r="AB42" s="66">
        <f t="shared" si="34"/>
        <v>0</v>
      </c>
      <c r="AC42" s="66">
        <f t="shared" si="34"/>
        <v>0</v>
      </c>
      <c r="AD42" s="68">
        <f t="shared" si="34"/>
        <v>0</v>
      </c>
      <c r="AE42" s="62"/>
    </row>
    <row r="43" spans="1:31" ht="15.75" customHeight="1" x14ac:dyDescent="0.2">
      <c r="A43" s="187" t="str">
        <f>CONSOLIDATED!A43</f>
        <v>3rd QUARTER</v>
      </c>
      <c r="B43" s="141"/>
      <c r="C43" s="57"/>
      <c r="D43" s="38"/>
      <c r="E43" s="47"/>
      <c r="F43" s="41"/>
      <c r="G43" s="41"/>
      <c r="H43" s="41"/>
      <c r="I43" s="72"/>
      <c r="J43" s="47"/>
      <c r="K43" s="41"/>
      <c r="L43" s="41"/>
      <c r="M43" s="41"/>
      <c r="N43" s="41"/>
      <c r="O43" s="41"/>
      <c r="P43" s="41"/>
      <c r="Q43" s="41"/>
      <c r="R43" s="41"/>
      <c r="S43" s="41"/>
      <c r="T43" s="72"/>
      <c r="U43" s="46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5.75" customHeight="1" x14ac:dyDescent="0.2">
      <c r="A44" s="187" t="s">
        <v>56</v>
      </c>
      <c r="B44" s="141"/>
      <c r="C44" s="57"/>
      <c r="D44" s="38"/>
      <c r="E44" s="47">
        <f t="shared" ref="E44:AD44" si="35">E17+E26+E35</f>
        <v>4228000</v>
      </c>
      <c r="F44" s="41">
        <f t="shared" si="35"/>
        <v>798000</v>
      </c>
      <c r="G44" s="41">
        <f t="shared" si="35"/>
        <v>0</v>
      </c>
      <c r="H44" s="41">
        <f t="shared" si="35"/>
        <v>0</v>
      </c>
      <c r="I44" s="41">
        <f t="shared" si="35"/>
        <v>5026000</v>
      </c>
      <c r="J44" s="47">
        <f t="shared" si="35"/>
        <v>0</v>
      </c>
      <c r="K44" s="41">
        <f t="shared" si="35"/>
        <v>0</v>
      </c>
      <c r="L44" s="41">
        <f t="shared" si="35"/>
        <v>0</v>
      </c>
      <c r="M44" s="41">
        <f t="shared" si="35"/>
        <v>0</v>
      </c>
      <c r="N44" s="41">
        <f t="shared" si="35"/>
        <v>0</v>
      </c>
      <c r="O44" s="41">
        <f t="shared" si="35"/>
        <v>0</v>
      </c>
      <c r="P44" s="41">
        <f t="shared" si="35"/>
        <v>0</v>
      </c>
      <c r="Q44" s="41">
        <f t="shared" si="35"/>
        <v>0</v>
      </c>
      <c r="R44" s="41">
        <f t="shared" si="35"/>
        <v>0</v>
      </c>
      <c r="S44" s="41">
        <f t="shared" si="35"/>
        <v>0</v>
      </c>
      <c r="T44" s="73">
        <f t="shared" si="35"/>
        <v>0</v>
      </c>
      <c r="U44" s="46">
        <f t="shared" si="35"/>
        <v>5026000</v>
      </c>
      <c r="V44" s="47">
        <f t="shared" si="35"/>
        <v>0</v>
      </c>
      <c r="W44" s="41">
        <f t="shared" si="35"/>
        <v>0</v>
      </c>
      <c r="X44" s="41">
        <f t="shared" si="35"/>
        <v>0</v>
      </c>
      <c r="Y44" s="73">
        <f t="shared" si="35"/>
        <v>0</v>
      </c>
      <c r="Z44" s="47">
        <f t="shared" si="35"/>
        <v>4228000</v>
      </c>
      <c r="AA44" s="41">
        <f t="shared" si="35"/>
        <v>798000</v>
      </c>
      <c r="AB44" s="41">
        <f t="shared" si="35"/>
        <v>0</v>
      </c>
      <c r="AC44" s="41">
        <f t="shared" si="35"/>
        <v>0</v>
      </c>
      <c r="AD44" s="79">
        <f t="shared" si="35"/>
        <v>5026000</v>
      </c>
      <c r="AE44" s="62"/>
    </row>
    <row r="45" spans="1:31" ht="15.75" customHeight="1" x14ac:dyDescent="0.2">
      <c r="A45" s="188" t="s">
        <v>45</v>
      </c>
      <c r="B45" s="141"/>
      <c r="C45" s="57"/>
      <c r="D45" s="38"/>
      <c r="E45" s="77">
        <f t="shared" ref="E45:AD45" si="36">E18+E27+E36</f>
        <v>2288622.04</v>
      </c>
      <c r="F45" s="41">
        <f t="shared" si="36"/>
        <v>327227.24</v>
      </c>
      <c r="G45" s="41">
        <f t="shared" si="36"/>
        <v>0</v>
      </c>
      <c r="H45" s="41">
        <f t="shared" si="36"/>
        <v>0</v>
      </c>
      <c r="I45" s="41">
        <f t="shared" si="36"/>
        <v>2615849.2800000003</v>
      </c>
      <c r="J45" s="77">
        <f t="shared" si="36"/>
        <v>0</v>
      </c>
      <c r="K45" s="41">
        <f t="shared" si="36"/>
        <v>0</v>
      </c>
      <c r="L45" s="41">
        <f t="shared" si="36"/>
        <v>0</v>
      </c>
      <c r="M45" s="41">
        <f t="shared" si="36"/>
        <v>0</v>
      </c>
      <c r="N45" s="41">
        <f t="shared" si="36"/>
        <v>0</v>
      </c>
      <c r="O45" s="54">
        <f t="shared" si="36"/>
        <v>0</v>
      </c>
      <c r="P45" s="41">
        <f t="shared" si="36"/>
        <v>0</v>
      </c>
      <c r="Q45" s="41">
        <f t="shared" si="36"/>
        <v>0</v>
      </c>
      <c r="R45" s="41">
        <f t="shared" si="36"/>
        <v>0</v>
      </c>
      <c r="S45" s="41">
        <f t="shared" si="36"/>
        <v>0</v>
      </c>
      <c r="T45" s="73">
        <f t="shared" si="36"/>
        <v>0</v>
      </c>
      <c r="U45" s="46">
        <f t="shared" si="36"/>
        <v>2615849.2800000003</v>
      </c>
      <c r="V45" s="77">
        <f t="shared" si="36"/>
        <v>0</v>
      </c>
      <c r="W45" s="54">
        <f t="shared" si="36"/>
        <v>0</v>
      </c>
      <c r="X45" s="41">
        <f t="shared" si="36"/>
        <v>0</v>
      </c>
      <c r="Y45" s="73">
        <f t="shared" si="36"/>
        <v>0</v>
      </c>
      <c r="Z45" s="77">
        <f t="shared" si="36"/>
        <v>2288622.04</v>
      </c>
      <c r="AA45" s="41">
        <f t="shared" si="36"/>
        <v>327227.24</v>
      </c>
      <c r="AB45" s="41">
        <f t="shared" si="36"/>
        <v>0</v>
      </c>
      <c r="AC45" s="41">
        <f t="shared" si="36"/>
        <v>0</v>
      </c>
      <c r="AD45" s="79">
        <f t="shared" si="36"/>
        <v>2615849.2800000003</v>
      </c>
      <c r="AE45" s="62"/>
    </row>
    <row r="46" spans="1:31" ht="15.75" customHeight="1" x14ac:dyDescent="0.2">
      <c r="A46" s="51" t="s">
        <v>47</v>
      </c>
      <c r="B46" s="80"/>
      <c r="C46" s="57"/>
      <c r="D46" s="38"/>
      <c r="E46" s="77">
        <f t="shared" ref="E46:AD46" si="37">E19+E28+E37</f>
        <v>588810.06000000006</v>
      </c>
      <c r="F46" s="54">
        <f t="shared" si="37"/>
        <v>131678.34</v>
      </c>
      <c r="G46" s="41">
        <f t="shared" si="37"/>
        <v>0</v>
      </c>
      <c r="H46" s="41">
        <f t="shared" si="37"/>
        <v>0</v>
      </c>
      <c r="I46" s="41">
        <f t="shared" si="37"/>
        <v>720488.4</v>
      </c>
      <c r="J46" s="77">
        <f t="shared" si="37"/>
        <v>0</v>
      </c>
      <c r="K46" s="41">
        <f t="shared" si="37"/>
        <v>0</v>
      </c>
      <c r="L46" s="41">
        <f t="shared" si="37"/>
        <v>0</v>
      </c>
      <c r="M46" s="41">
        <f t="shared" si="37"/>
        <v>546053.75</v>
      </c>
      <c r="N46" s="41">
        <f t="shared" si="37"/>
        <v>546053.75</v>
      </c>
      <c r="O46" s="54">
        <f t="shared" si="37"/>
        <v>0</v>
      </c>
      <c r="P46" s="41">
        <f t="shared" si="37"/>
        <v>0</v>
      </c>
      <c r="Q46" s="41">
        <f t="shared" si="37"/>
        <v>0</v>
      </c>
      <c r="R46" s="41">
        <f t="shared" si="37"/>
        <v>0</v>
      </c>
      <c r="S46" s="41">
        <f t="shared" si="37"/>
        <v>0</v>
      </c>
      <c r="T46" s="73">
        <f t="shared" si="37"/>
        <v>546053.75</v>
      </c>
      <c r="U46" s="46">
        <f t="shared" si="37"/>
        <v>1266542.1499999999</v>
      </c>
      <c r="V46" s="77">
        <f t="shared" si="37"/>
        <v>0</v>
      </c>
      <c r="W46" s="54">
        <f t="shared" si="37"/>
        <v>0</v>
      </c>
      <c r="X46" s="41">
        <f t="shared" si="37"/>
        <v>0</v>
      </c>
      <c r="Y46" s="73">
        <f t="shared" si="37"/>
        <v>0</v>
      </c>
      <c r="Z46" s="77">
        <f t="shared" si="37"/>
        <v>588810.06000000006</v>
      </c>
      <c r="AA46" s="41">
        <f t="shared" si="37"/>
        <v>131678.34</v>
      </c>
      <c r="AB46" s="41">
        <f t="shared" si="37"/>
        <v>0</v>
      </c>
      <c r="AC46" s="41">
        <f t="shared" si="37"/>
        <v>546053.75</v>
      </c>
      <c r="AD46" s="88">
        <f t="shared" si="37"/>
        <v>1266542.1499999999</v>
      </c>
      <c r="AE46" s="62"/>
    </row>
    <row r="47" spans="1:31" ht="15.75" customHeight="1" x14ac:dyDescent="0.2">
      <c r="A47" s="51" t="s">
        <v>58</v>
      </c>
      <c r="B47" s="80"/>
      <c r="C47" s="57"/>
      <c r="D47" s="38"/>
      <c r="E47" s="77">
        <f t="shared" ref="E47:AD47" si="38">E20+E29+E38</f>
        <v>101493.61</v>
      </c>
      <c r="F47" s="41">
        <f t="shared" si="38"/>
        <v>4254.6400000000003</v>
      </c>
      <c r="G47" s="41">
        <f t="shared" si="38"/>
        <v>0</v>
      </c>
      <c r="H47" s="41">
        <f t="shared" si="38"/>
        <v>0</v>
      </c>
      <c r="I47" s="41">
        <f t="shared" si="38"/>
        <v>105748.25</v>
      </c>
      <c r="J47" s="77">
        <f t="shared" si="38"/>
        <v>0</v>
      </c>
      <c r="K47" s="41">
        <f t="shared" si="38"/>
        <v>0</v>
      </c>
      <c r="L47" s="41">
        <f t="shared" si="38"/>
        <v>0</v>
      </c>
      <c r="M47" s="41">
        <f t="shared" si="38"/>
        <v>30908.7</v>
      </c>
      <c r="N47" s="41">
        <f t="shared" si="38"/>
        <v>30908.7</v>
      </c>
      <c r="O47" s="54">
        <f t="shared" si="38"/>
        <v>0</v>
      </c>
      <c r="P47" s="41">
        <f t="shared" si="38"/>
        <v>0</v>
      </c>
      <c r="Q47" s="41">
        <f t="shared" si="38"/>
        <v>0</v>
      </c>
      <c r="R47" s="41">
        <f t="shared" si="38"/>
        <v>0</v>
      </c>
      <c r="S47" s="41">
        <f t="shared" si="38"/>
        <v>0</v>
      </c>
      <c r="T47" s="73">
        <f t="shared" si="38"/>
        <v>30908.7</v>
      </c>
      <c r="U47" s="46">
        <f t="shared" si="38"/>
        <v>136656.95000000001</v>
      </c>
      <c r="V47" s="77">
        <f t="shared" si="38"/>
        <v>0</v>
      </c>
      <c r="W47" s="54">
        <f t="shared" si="38"/>
        <v>0</v>
      </c>
      <c r="X47" s="41">
        <f t="shared" si="38"/>
        <v>0</v>
      </c>
      <c r="Y47" s="73">
        <f t="shared" si="38"/>
        <v>0</v>
      </c>
      <c r="Z47" s="77">
        <f t="shared" si="38"/>
        <v>101493.61</v>
      </c>
      <c r="AA47" s="41">
        <f t="shared" si="38"/>
        <v>4254.6400000000003</v>
      </c>
      <c r="AB47" s="41">
        <f t="shared" si="38"/>
        <v>0</v>
      </c>
      <c r="AC47" s="41">
        <f t="shared" si="38"/>
        <v>30908.7</v>
      </c>
      <c r="AD47" s="88">
        <f t="shared" si="38"/>
        <v>136656.95000000001</v>
      </c>
      <c r="AE47" s="62"/>
    </row>
    <row r="48" spans="1:31" ht="15.75" customHeight="1" x14ac:dyDescent="0.2">
      <c r="A48" s="51" t="s">
        <v>59</v>
      </c>
      <c r="B48" s="80"/>
      <c r="C48" s="57"/>
      <c r="D48" s="38"/>
      <c r="E48" s="56"/>
      <c r="F48" s="54"/>
      <c r="G48" s="54"/>
      <c r="H48" s="54"/>
      <c r="I48" s="43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6"/>
      <c r="W48" s="54"/>
      <c r="X48" s="54"/>
      <c r="Y48" s="88"/>
      <c r="Z48" s="56"/>
      <c r="AA48" s="54"/>
      <c r="AB48" s="54"/>
      <c r="AC48" s="54"/>
      <c r="AD48" s="88"/>
      <c r="AE48" s="62"/>
    </row>
    <row r="49" spans="1:31" ht="15.75" customHeight="1" x14ac:dyDescent="0.2">
      <c r="A49" s="51" t="s">
        <v>60</v>
      </c>
      <c r="B49" s="80"/>
      <c r="C49" s="57"/>
      <c r="D49" s="38"/>
      <c r="E49" s="56"/>
      <c r="F49" s="54"/>
      <c r="G49" s="54"/>
      <c r="H49" s="54"/>
      <c r="I49" s="43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5.7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43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5.75" customHeight="1" x14ac:dyDescent="0.2">
      <c r="A51" s="189" t="s">
        <v>20</v>
      </c>
      <c r="B51" s="183"/>
      <c r="C51" s="95"/>
      <c r="D51" s="96"/>
      <c r="E51" s="97">
        <f t="shared" ref="E51:AD51" si="39">SUM(E45:E50)</f>
        <v>2978925.71</v>
      </c>
      <c r="F51" s="98">
        <f t="shared" si="39"/>
        <v>463160.22</v>
      </c>
      <c r="G51" s="98">
        <f t="shared" si="39"/>
        <v>0</v>
      </c>
      <c r="H51" s="98">
        <f t="shared" si="39"/>
        <v>0</v>
      </c>
      <c r="I51" s="98">
        <f t="shared" si="39"/>
        <v>3442085.93</v>
      </c>
      <c r="J51" s="97">
        <f t="shared" si="39"/>
        <v>0</v>
      </c>
      <c r="K51" s="98">
        <f t="shared" si="39"/>
        <v>0</v>
      </c>
      <c r="L51" s="98">
        <f t="shared" si="39"/>
        <v>0</v>
      </c>
      <c r="M51" s="98">
        <f t="shared" si="39"/>
        <v>576962.44999999995</v>
      </c>
      <c r="N51" s="99">
        <f t="shared" si="39"/>
        <v>576962.44999999995</v>
      </c>
      <c r="O51" s="98">
        <f t="shared" si="39"/>
        <v>0</v>
      </c>
      <c r="P51" s="98">
        <f t="shared" si="39"/>
        <v>0</v>
      </c>
      <c r="Q51" s="98">
        <f t="shared" si="39"/>
        <v>0</v>
      </c>
      <c r="R51" s="98">
        <f t="shared" si="39"/>
        <v>0</v>
      </c>
      <c r="S51" s="98">
        <f t="shared" si="39"/>
        <v>0</v>
      </c>
      <c r="T51" s="99">
        <f t="shared" si="39"/>
        <v>576962.44999999995</v>
      </c>
      <c r="U51" s="101">
        <f t="shared" si="39"/>
        <v>4019048.3800000004</v>
      </c>
      <c r="V51" s="97">
        <f t="shared" si="39"/>
        <v>0</v>
      </c>
      <c r="W51" s="98">
        <f t="shared" si="39"/>
        <v>0</v>
      </c>
      <c r="X51" s="98">
        <f t="shared" si="39"/>
        <v>0</v>
      </c>
      <c r="Y51" s="99">
        <f t="shared" si="39"/>
        <v>0</v>
      </c>
      <c r="Z51" s="97">
        <f t="shared" si="39"/>
        <v>2978925.71</v>
      </c>
      <c r="AA51" s="98">
        <f t="shared" si="39"/>
        <v>463160.22</v>
      </c>
      <c r="AB51" s="98">
        <f t="shared" si="39"/>
        <v>0</v>
      </c>
      <c r="AC51" s="98">
        <f t="shared" si="39"/>
        <v>576962.44999999995</v>
      </c>
      <c r="AD51" s="99">
        <f t="shared" si="39"/>
        <v>4019048.3800000004</v>
      </c>
      <c r="AE51" s="102"/>
    </row>
    <row r="52" spans="1:31" ht="15.75" customHeight="1" x14ac:dyDescent="0.2">
      <c r="A52" s="35"/>
      <c r="B52" s="57"/>
      <c r="C52" s="57"/>
      <c r="D52" s="57"/>
      <c r="E52" s="103"/>
      <c r="F52" s="103"/>
      <c r="G52" s="104"/>
      <c r="H52" s="104"/>
      <c r="I52" s="104"/>
      <c r="J52" s="104"/>
      <c r="K52" s="103"/>
      <c r="L52" s="104"/>
      <c r="M52" s="104"/>
      <c r="N52" s="104"/>
      <c r="O52" s="57"/>
      <c r="P52" s="57"/>
      <c r="Q52" s="57"/>
      <c r="R52" s="57"/>
      <c r="S52" s="57"/>
      <c r="T52" s="57"/>
      <c r="U52" s="3"/>
      <c r="V52" s="1"/>
      <c r="W52" s="1"/>
      <c r="X52" s="1"/>
      <c r="Y52" s="1"/>
      <c r="Z52" s="1"/>
      <c r="AA52" s="1"/>
      <c r="AB52" s="1"/>
      <c r="AC52" s="1"/>
      <c r="AD52" s="105"/>
      <c r="AE52" s="107"/>
    </row>
    <row r="53" spans="1:31" ht="15.75" customHeight="1" x14ac:dyDescent="0.2">
      <c r="A53" s="35"/>
      <c r="B53" s="57" t="s">
        <v>63</v>
      </c>
      <c r="C53" s="57"/>
      <c r="D53" s="5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5.75" customHeight="1" x14ac:dyDescent="0.25">
      <c r="A54" s="35"/>
      <c r="B54" s="57"/>
      <c r="C54" s="57"/>
      <c r="D54" s="57"/>
      <c r="E54" s="104"/>
      <c r="F54" s="142" t="s">
        <v>64</v>
      </c>
      <c r="G54" s="141"/>
      <c r="H54" s="141"/>
      <c r="I54" s="142" t="s">
        <v>65</v>
      </c>
      <c r="J54" s="141"/>
      <c r="K54" s="141"/>
      <c r="L54" s="142" t="s">
        <v>66</v>
      </c>
      <c r="M54" s="141"/>
      <c r="N54" s="141"/>
      <c r="O54" s="141"/>
      <c r="P54" s="142"/>
      <c r="Q54" s="141"/>
      <c r="R54" s="141"/>
      <c r="S54" s="110"/>
      <c r="T54" s="110"/>
      <c r="U54" s="178" t="s">
        <v>64</v>
      </c>
      <c r="V54" s="172"/>
      <c r="W54" s="172"/>
      <c r="X54" s="111"/>
      <c r="Y54" s="178" t="s">
        <v>67</v>
      </c>
      <c r="Z54" s="172"/>
      <c r="AA54" s="111"/>
      <c r="AB54" s="178" t="s">
        <v>68</v>
      </c>
      <c r="AC54" s="172"/>
      <c r="AD54" s="172"/>
      <c r="AE54" s="109"/>
    </row>
    <row r="55" spans="1:31" ht="15.75" customHeight="1" x14ac:dyDescent="0.2">
      <c r="A55" s="35"/>
      <c r="B55" s="80" t="s">
        <v>69</v>
      </c>
      <c r="C55" s="57"/>
      <c r="D55" s="80"/>
      <c r="E55" s="104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40">
        <v>33787700</v>
      </c>
      <c r="V55" s="141"/>
      <c r="W55" s="141"/>
      <c r="X55" s="113"/>
      <c r="Y55" s="180">
        <v>4019000</v>
      </c>
      <c r="Z55" s="181"/>
      <c r="AA55" s="1"/>
      <c r="AB55" s="140">
        <f t="shared" ref="AB55:AB56" si="40">+U55+Y55</f>
        <v>37806700</v>
      </c>
      <c r="AC55" s="141"/>
      <c r="AD55" s="141"/>
      <c r="AE55" s="109"/>
    </row>
    <row r="56" spans="1:31" ht="15.75" customHeight="1" x14ac:dyDescent="0.2">
      <c r="A56" s="35"/>
      <c r="B56" s="80" t="s">
        <v>71</v>
      </c>
      <c r="C56" s="57"/>
      <c r="D56" s="80"/>
      <c r="E56" s="104"/>
      <c r="F56" s="140">
        <v>33199835</v>
      </c>
      <c r="G56" s="141"/>
      <c r="H56" s="141"/>
      <c r="I56" s="140">
        <v>5026000</v>
      </c>
      <c r="J56" s="141"/>
      <c r="K56" s="141"/>
      <c r="L56" s="113"/>
      <c r="M56" s="140">
        <f>F56+I56</f>
        <v>38225835</v>
      </c>
      <c r="N56" s="141"/>
      <c r="O56" s="1"/>
      <c r="P56" s="115"/>
      <c r="Q56" s="115"/>
      <c r="R56" s="113"/>
      <c r="S56" s="114" t="s">
        <v>73</v>
      </c>
      <c r="T56" s="114"/>
      <c r="U56" s="140">
        <v>33787583.140000001</v>
      </c>
      <c r="V56" s="141"/>
      <c r="W56" s="141"/>
      <c r="X56" s="113"/>
      <c r="Y56" s="179">
        <f>I65</f>
        <v>4019048.3800000004</v>
      </c>
      <c r="Z56" s="172"/>
      <c r="AA56" s="1"/>
      <c r="AB56" s="140">
        <f t="shared" si="40"/>
        <v>37806631.520000003</v>
      </c>
      <c r="AC56" s="141"/>
      <c r="AD56" s="141"/>
      <c r="AE56" s="109"/>
    </row>
    <row r="57" spans="1:31" ht="15.75" customHeight="1" x14ac:dyDescent="0.2">
      <c r="A57" s="35"/>
      <c r="B57" s="80" t="s">
        <v>74</v>
      </c>
      <c r="C57" s="57"/>
      <c r="D57" s="80"/>
      <c r="E57" s="104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5"/>
      <c r="R57" s="113"/>
      <c r="S57" s="143" t="s">
        <v>75</v>
      </c>
      <c r="T57" s="141"/>
      <c r="U57" s="176">
        <f>U55-U56</f>
        <v>116.85999999940395</v>
      </c>
      <c r="V57" s="177"/>
      <c r="W57" s="177"/>
      <c r="X57" s="113"/>
      <c r="Y57" s="176">
        <f>+Y55-Y56</f>
        <v>-48.380000000353903</v>
      </c>
      <c r="Z57" s="177"/>
      <c r="AA57" s="1"/>
      <c r="AB57" s="176">
        <f>+AB55-AB56</f>
        <v>68.479999996721745</v>
      </c>
      <c r="AC57" s="177"/>
      <c r="AD57" s="177"/>
      <c r="AE57" s="109"/>
    </row>
    <row r="58" spans="1:31" ht="15.75" customHeight="1" x14ac:dyDescent="0.2">
      <c r="A58" s="35"/>
      <c r="B58" s="80" t="s">
        <v>76</v>
      </c>
      <c r="C58" s="57"/>
      <c r="D58" s="80"/>
      <c r="E58" s="104"/>
      <c r="F58" s="140">
        <v>587748.14</v>
      </c>
      <c r="G58" s="141"/>
      <c r="H58" s="141"/>
      <c r="I58" s="140">
        <v>136656.95000000001</v>
      </c>
      <c r="J58" s="141"/>
      <c r="K58" s="141"/>
      <c r="L58" s="113"/>
      <c r="M58" s="140">
        <f>F58+I58</f>
        <v>724405.09000000008</v>
      </c>
      <c r="N58" s="141"/>
      <c r="O58" s="1"/>
      <c r="P58" s="115"/>
      <c r="Q58" s="115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0"/>
      <c r="AE58" s="109"/>
    </row>
    <row r="59" spans="1:31" ht="15.75" customHeight="1" x14ac:dyDescent="0.2">
      <c r="A59" s="35"/>
      <c r="B59" s="80" t="s">
        <v>77</v>
      </c>
      <c r="C59" s="57"/>
      <c r="D59" s="80"/>
      <c r="E59" s="104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5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1"/>
      <c r="AD59" s="80"/>
      <c r="AE59" s="109"/>
    </row>
    <row r="60" spans="1:31" ht="15.75" customHeight="1" x14ac:dyDescent="0.2">
      <c r="A60" s="35"/>
      <c r="B60" s="80" t="s">
        <v>78</v>
      </c>
      <c r="C60" s="57"/>
      <c r="D60" s="80"/>
      <c r="E60" s="104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5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0"/>
      <c r="AE60" s="109"/>
    </row>
    <row r="61" spans="1:31" ht="15.75" customHeight="1" x14ac:dyDescent="0.2">
      <c r="A61" s="35"/>
      <c r="B61" s="80" t="s">
        <v>53</v>
      </c>
      <c r="C61" s="57"/>
      <c r="D61" s="80"/>
      <c r="E61" s="104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5"/>
      <c r="R61" s="113"/>
      <c r="S61" s="112"/>
      <c r="T61" s="112"/>
      <c r="U61" s="113"/>
      <c r="V61" s="113"/>
      <c r="W61" s="113"/>
      <c r="X61" s="113"/>
      <c r="Y61" s="1"/>
      <c r="Z61" s="1"/>
      <c r="AA61" s="1"/>
      <c r="AB61" s="1"/>
      <c r="AC61" s="1"/>
      <c r="AD61" s="1"/>
      <c r="AE61" s="109"/>
    </row>
    <row r="62" spans="1:31" ht="15.75" customHeight="1" x14ac:dyDescent="0.2">
      <c r="A62" s="35"/>
      <c r="B62" s="57" t="s">
        <v>79</v>
      </c>
      <c r="C62" s="57"/>
      <c r="D62" s="80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5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5.75" customHeight="1" x14ac:dyDescent="0.2">
      <c r="A63" s="35"/>
      <c r="B63" s="57" t="s">
        <v>80</v>
      </c>
      <c r="C63" s="57"/>
      <c r="D63" s="80"/>
      <c r="E63" s="104"/>
      <c r="F63" s="140">
        <v>33787583.140000001</v>
      </c>
      <c r="G63" s="141"/>
      <c r="H63" s="141"/>
      <c r="I63" s="140">
        <f>I58+I56</f>
        <v>5162656.95</v>
      </c>
      <c r="J63" s="141"/>
      <c r="K63" s="141"/>
      <c r="L63" s="114"/>
      <c r="M63" s="140">
        <f t="shared" ref="M63:M66" si="41">F63+I63</f>
        <v>38950240.090000004</v>
      </c>
      <c r="N63" s="141"/>
      <c r="O63" s="1"/>
      <c r="P63" s="115"/>
      <c r="Q63" s="115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5.75" customHeight="1" x14ac:dyDescent="0.2">
      <c r="A64" s="35"/>
      <c r="B64" s="57" t="s">
        <v>81</v>
      </c>
      <c r="C64" s="57"/>
      <c r="D64" s="80"/>
      <c r="E64" s="104"/>
      <c r="F64" s="140"/>
      <c r="G64" s="141"/>
      <c r="H64" s="141"/>
      <c r="I64" s="140"/>
      <c r="J64" s="141"/>
      <c r="K64" s="141"/>
      <c r="L64" s="118"/>
      <c r="M64" s="140">
        <f t="shared" si="41"/>
        <v>0</v>
      </c>
      <c r="N64" s="141"/>
      <c r="O64" s="1"/>
      <c r="P64" s="115"/>
      <c r="Q64" s="115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5.75" customHeight="1" x14ac:dyDescent="0.2">
      <c r="A65" s="35"/>
      <c r="B65" s="80" t="s">
        <v>83</v>
      </c>
      <c r="C65" s="80"/>
      <c r="D65" s="80"/>
      <c r="E65" s="104"/>
      <c r="F65" s="140">
        <v>33787583.140000001</v>
      </c>
      <c r="G65" s="141"/>
      <c r="H65" s="141"/>
      <c r="I65" s="140">
        <f>AD24</f>
        <v>4019048.3800000004</v>
      </c>
      <c r="J65" s="141"/>
      <c r="K65" s="141"/>
      <c r="L65" s="118"/>
      <c r="M65" s="140">
        <f t="shared" si="41"/>
        <v>37806631.520000003</v>
      </c>
      <c r="N65" s="141"/>
      <c r="O65" s="1"/>
      <c r="P65" s="115"/>
      <c r="Q65" s="115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5.75" customHeight="1" x14ac:dyDescent="0.2">
      <c r="A66" s="35"/>
      <c r="B66" s="57" t="s">
        <v>84</v>
      </c>
      <c r="C66" s="57"/>
      <c r="D66" s="57"/>
      <c r="E66" s="104"/>
      <c r="F66" s="140"/>
      <c r="G66" s="141"/>
      <c r="H66" s="141"/>
      <c r="I66" s="140">
        <f>I63-I64-I65</f>
        <v>1143608.5699999998</v>
      </c>
      <c r="J66" s="141"/>
      <c r="K66" s="141"/>
      <c r="L66" s="114"/>
      <c r="M66" s="140">
        <f t="shared" si="41"/>
        <v>1143608.5699999998</v>
      </c>
      <c r="N66" s="141"/>
      <c r="O66" s="1"/>
      <c r="P66" s="115"/>
      <c r="Q66" s="115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5.75" customHeight="1" x14ac:dyDescent="0.2">
      <c r="A67" s="35"/>
      <c r="B67" s="57"/>
      <c r="C67" s="57"/>
      <c r="D67" s="57"/>
      <c r="E67" s="104"/>
      <c r="F67" s="79"/>
      <c r="G67" s="1"/>
      <c r="H67" s="122"/>
      <c r="I67" s="122"/>
      <c r="J67" s="122"/>
      <c r="K67" s="104"/>
      <c r="L67" s="104"/>
      <c r="M67" s="104"/>
      <c r="N67" s="104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5.75" customHeight="1" x14ac:dyDescent="0.2">
      <c r="A68" s="35"/>
      <c r="B68" s="57" t="s">
        <v>86</v>
      </c>
      <c r="C68" s="57"/>
      <c r="D68" s="57"/>
      <c r="E68" s="104"/>
      <c r="F68" s="1"/>
      <c r="G68" s="1"/>
      <c r="H68" s="122"/>
      <c r="I68" s="186"/>
      <c r="J68" s="141"/>
      <c r="K68" s="141"/>
      <c r="L68" s="104"/>
      <c r="M68" s="104"/>
      <c r="N68" s="104"/>
      <c r="O68" s="57"/>
      <c r="P68" s="5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5.75" customHeight="1" x14ac:dyDescent="0.2">
      <c r="A69" s="35"/>
      <c r="B69" s="123" t="s">
        <v>87</v>
      </c>
      <c r="C69" s="57"/>
      <c r="D69" s="57"/>
      <c r="E69" s="104"/>
      <c r="F69" s="1"/>
      <c r="G69" s="1"/>
      <c r="H69" s="104"/>
      <c r="I69" s="104"/>
      <c r="J69" s="104"/>
      <c r="K69" s="104"/>
      <c r="L69" s="104"/>
      <c r="M69" s="104"/>
      <c r="N69" s="104"/>
      <c r="O69" s="57"/>
      <c r="P69" s="5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5.75" customHeight="1" x14ac:dyDescent="0.2">
      <c r="A70" s="35"/>
      <c r="B70" s="123"/>
      <c r="C70" s="57"/>
      <c r="D70" s="57"/>
      <c r="E70" s="104"/>
      <c r="F70" s="1"/>
      <c r="G70" s="1"/>
      <c r="H70" s="104"/>
      <c r="I70" s="104"/>
      <c r="J70" s="104"/>
      <c r="K70" s="104"/>
      <c r="L70" s="104"/>
      <c r="M70" s="104"/>
      <c r="N70" s="104"/>
      <c r="O70" s="57"/>
      <c r="P70" s="57"/>
      <c r="Q70" s="57"/>
      <c r="R70" s="57"/>
      <c r="S70" s="57"/>
      <c r="T70" s="57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5.75" customHeight="1" x14ac:dyDescent="0.2">
      <c r="A71" s="82"/>
      <c r="B71" s="80"/>
      <c r="C71" s="80"/>
      <c r="D71" s="80"/>
      <c r="E71" s="80"/>
      <c r="F71" s="80" t="s">
        <v>88</v>
      </c>
      <c r="G71" s="57"/>
      <c r="H71" s="57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 t="s">
        <v>89</v>
      </c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5.75" customHeight="1" x14ac:dyDescent="0.2">
      <c r="A72" s="82"/>
      <c r="B72" s="80"/>
      <c r="C72" s="80"/>
      <c r="D72" s="80"/>
      <c r="E72" s="80"/>
      <c r="F72" s="80"/>
      <c r="G72" s="57"/>
      <c r="H72" s="57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09"/>
    </row>
    <row r="73" spans="1:31" ht="15.75" customHeight="1" x14ac:dyDescent="0.2">
      <c r="A73" s="82"/>
      <c r="B73" s="80"/>
      <c r="C73" s="80"/>
      <c r="D73" s="80"/>
      <c r="E73" s="80"/>
      <c r="F73" s="80"/>
      <c r="G73" s="57"/>
      <c r="H73" s="57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09"/>
    </row>
    <row r="74" spans="1:31" ht="15.75" customHeight="1" x14ac:dyDescent="0.25">
      <c r="A74" s="82"/>
      <c r="B74" s="1"/>
      <c r="C74" s="1"/>
      <c r="D74" s="1"/>
      <c r="E74" s="1"/>
      <c r="F74" s="184" t="s">
        <v>90</v>
      </c>
      <c r="G74" s="172"/>
      <c r="H74" s="172"/>
      <c r="I74" s="172"/>
      <c r="J74" s="172"/>
      <c r="K74" s="1"/>
      <c r="L74" s="1"/>
      <c r="M74" s="1"/>
      <c r="N74" s="1"/>
      <c r="O74" s="1"/>
      <c r="P74" s="1"/>
      <c r="Q74" s="1"/>
      <c r="R74" s="1"/>
      <c r="S74" s="1"/>
      <c r="T74" s="184" t="s">
        <v>91</v>
      </c>
      <c r="U74" s="172"/>
      <c r="V74" s="172"/>
      <c r="W74" s="172"/>
      <c r="X74" s="172"/>
      <c r="Y74" s="1"/>
      <c r="Z74" s="1"/>
      <c r="AA74" s="1"/>
      <c r="AB74" s="1"/>
      <c r="AC74" s="1"/>
      <c r="AD74" s="1"/>
      <c r="AE74" s="109"/>
    </row>
    <row r="75" spans="1:31" ht="15.75" customHeight="1" x14ac:dyDescent="0.2">
      <c r="A75" s="82"/>
      <c r="B75" s="1"/>
      <c r="C75" s="1"/>
      <c r="D75" s="1"/>
      <c r="E75" s="1"/>
      <c r="F75" s="192" t="s">
        <v>92</v>
      </c>
      <c r="G75" s="181"/>
      <c r="H75" s="181"/>
      <c r="I75" s="181"/>
      <c r="J75" s="181"/>
      <c r="K75" s="1"/>
      <c r="L75" s="1"/>
      <c r="M75" s="1"/>
      <c r="N75" s="1"/>
      <c r="O75" s="1"/>
      <c r="P75" s="3"/>
      <c r="Q75" s="3"/>
      <c r="R75" s="3"/>
      <c r="S75" s="3"/>
      <c r="T75" s="192" t="s">
        <v>93</v>
      </c>
      <c r="U75" s="181"/>
      <c r="V75" s="181"/>
      <c r="W75" s="181"/>
      <c r="X75" s="181"/>
      <c r="Y75" s="1"/>
      <c r="Z75" s="1"/>
      <c r="AA75" s="1"/>
      <c r="AB75" s="1"/>
      <c r="AC75" s="1"/>
      <c r="AD75" s="1"/>
      <c r="AE75" s="109"/>
    </row>
    <row r="76" spans="1:31" ht="15.75" customHeight="1" x14ac:dyDescent="0.2">
      <c r="A76" s="127"/>
      <c r="B76" s="129"/>
      <c r="C76" s="129"/>
      <c r="D76" s="129"/>
      <c r="E76" s="129"/>
      <c r="F76" s="182" t="s">
        <v>94</v>
      </c>
      <c r="G76" s="183"/>
      <c r="H76" s="183"/>
      <c r="I76" s="183"/>
      <c r="J76" s="183"/>
      <c r="K76" s="129"/>
      <c r="L76" s="129"/>
      <c r="M76" s="129"/>
      <c r="N76" s="129"/>
      <c r="O76" s="129"/>
      <c r="P76" s="129"/>
      <c r="Q76" s="129"/>
      <c r="R76" s="129"/>
      <c r="S76" s="129"/>
      <c r="T76" s="182" t="s">
        <v>94</v>
      </c>
      <c r="U76" s="183"/>
      <c r="V76" s="183"/>
      <c r="W76" s="183"/>
      <c r="X76" s="183"/>
      <c r="Y76" s="129"/>
      <c r="Z76" s="129"/>
      <c r="AA76" s="129"/>
      <c r="AB76" s="129"/>
      <c r="AC76" s="129"/>
      <c r="AD76" s="129"/>
      <c r="AE76" s="132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4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D1:AE1"/>
    <mergeCell ref="AD2:AE2"/>
    <mergeCell ref="A45:B45"/>
    <mergeCell ref="A51:B51"/>
    <mergeCell ref="F64:H64"/>
    <mergeCell ref="F63:H63"/>
    <mergeCell ref="A35:B35"/>
    <mergeCell ref="A36:B36"/>
    <mergeCell ref="A27:B27"/>
    <mergeCell ref="A26:B26"/>
    <mergeCell ref="A44:B44"/>
    <mergeCell ref="A43:B43"/>
    <mergeCell ref="A3:AE3"/>
    <mergeCell ref="A7:F7"/>
    <mergeCell ref="A6:F6"/>
    <mergeCell ref="A4:AE4"/>
    <mergeCell ref="T76:X76"/>
    <mergeCell ref="T74:X74"/>
    <mergeCell ref="A9:F9"/>
    <mergeCell ref="A12:D14"/>
    <mergeCell ref="E13:E14"/>
    <mergeCell ref="O13:S13"/>
    <mergeCell ref="I13:I14"/>
    <mergeCell ref="H13:H14"/>
    <mergeCell ref="E12:I12"/>
    <mergeCell ref="A15:D15"/>
    <mergeCell ref="F66:H66"/>
    <mergeCell ref="F65:H65"/>
    <mergeCell ref="I65:K65"/>
    <mergeCell ref="I63:K63"/>
    <mergeCell ref="M64:N64"/>
    <mergeCell ref="F75:J75"/>
    <mergeCell ref="AE12:AE14"/>
    <mergeCell ref="A8:F8"/>
    <mergeCell ref="F58:H58"/>
    <mergeCell ref="F56:H56"/>
    <mergeCell ref="AB57:AD57"/>
    <mergeCell ref="AB56:AD56"/>
    <mergeCell ref="U56:W56"/>
    <mergeCell ref="Y56:Z56"/>
    <mergeCell ref="U54:W54"/>
    <mergeCell ref="U55:W55"/>
    <mergeCell ref="AB55:AD55"/>
    <mergeCell ref="Y55:Z55"/>
    <mergeCell ref="U57:W57"/>
    <mergeCell ref="Y57:Z57"/>
    <mergeCell ref="AB54:AD54"/>
    <mergeCell ref="Y54:Z54"/>
    <mergeCell ref="A5:F5"/>
    <mergeCell ref="V13:V14"/>
    <mergeCell ref="U12:U14"/>
    <mergeCell ref="V12:Y12"/>
    <mergeCell ref="Z12:AD12"/>
    <mergeCell ref="T13:T14"/>
    <mergeCell ref="Z13:Z14"/>
    <mergeCell ref="AA13:AA14"/>
    <mergeCell ref="AD13:AD14"/>
    <mergeCell ref="W13:W14"/>
    <mergeCell ref="X13:X14"/>
    <mergeCell ref="Y13:Y14"/>
    <mergeCell ref="J12:T12"/>
    <mergeCell ref="AC13:AC14"/>
    <mergeCell ref="AB13:AB14"/>
    <mergeCell ref="F74:J74"/>
    <mergeCell ref="S57:T57"/>
    <mergeCell ref="P54:R54"/>
    <mergeCell ref="M65:N65"/>
    <mergeCell ref="T75:X75"/>
    <mergeCell ref="F76:J76"/>
    <mergeCell ref="I64:K64"/>
    <mergeCell ref="M66:N66"/>
    <mergeCell ref="F54:H54"/>
    <mergeCell ref="F13:F14"/>
    <mergeCell ref="G13:G14"/>
    <mergeCell ref="J13:N13"/>
    <mergeCell ref="I68:K68"/>
    <mergeCell ref="M63:N63"/>
    <mergeCell ref="L54:O54"/>
    <mergeCell ref="I54:K54"/>
    <mergeCell ref="M56:N56"/>
    <mergeCell ref="I58:K58"/>
    <mergeCell ref="I56:K56"/>
    <mergeCell ref="M58:N58"/>
    <mergeCell ref="I66:K66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workbookViewId="0">
      <selection activeCell="E12" sqref="E12:I12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9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1"/>
    </row>
    <row r="3" spans="1:31" ht="25.5" customHeight="1" x14ac:dyDescent="0.2">
      <c r="A3" s="157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65" t="str">
        <f>CONSOLIDATED!A4</f>
        <v>For the month of JULY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48" t="s">
        <v>5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8" t="s">
        <v>101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8" t="s">
        <v>9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8" t="s">
        <v>102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8" t="s">
        <v>11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7" t="s">
        <v>14</v>
      </c>
      <c r="B12" s="168"/>
      <c r="C12" s="168"/>
      <c r="D12" s="169"/>
      <c r="E12" s="147" t="s">
        <v>16</v>
      </c>
      <c r="F12" s="145"/>
      <c r="G12" s="145"/>
      <c r="H12" s="145"/>
      <c r="I12" s="146"/>
      <c r="J12" s="147" t="s">
        <v>17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50" t="s">
        <v>18</v>
      </c>
      <c r="V12" s="147" t="s">
        <v>19</v>
      </c>
      <c r="W12" s="145"/>
      <c r="X12" s="145"/>
      <c r="Y12" s="146"/>
      <c r="Z12" s="147" t="s">
        <v>20</v>
      </c>
      <c r="AA12" s="145"/>
      <c r="AB12" s="145"/>
      <c r="AC12" s="145"/>
      <c r="AD12" s="146"/>
      <c r="AE12" s="158" t="s">
        <v>21</v>
      </c>
    </row>
    <row r="13" spans="1:31" ht="22.5" customHeight="1" x14ac:dyDescent="0.2">
      <c r="A13" s="170"/>
      <c r="B13" s="141"/>
      <c r="C13" s="141"/>
      <c r="D13" s="159"/>
      <c r="E13" s="162" t="s">
        <v>22</v>
      </c>
      <c r="F13" s="161" t="s">
        <v>23</v>
      </c>
      <c r="G13" s="155" t="s">
        <v>24</v>
      </c>
      <c r="H13" s="161" t="s">
        <v>25</v>
      </c>
      <c r="I13" s="166" t="s">
        <v>26</v>
      </c>
      <c r="J13" s="173" t="s">
        <v>27</v>
      </c>
      <c r="K13" s="172"/>
      <c r="L13" s="172"/>
      <c r="M13" s="172"/>
      <c r="N13" s="174"/>
      <c r="O13" s="175" t="s">
        <v>28</v>
      </c>
      <c r="P13" s="172"/>
      <c r="Q13" s="172"/>
      <c r="R13" s="172"/>
      <c r="S13" s="174"/>
      <c r="T13" s="153" t="s">
        <v>26</v>
      </c>
      <c r="U13" s="151"/>
      <c r="V13" s="162" t="s">
        <v>22</v>
      </c>
      <c r="W13" s="161" t="s">
        <v>23</v>
      </c>
      <c r="X13" s="161" t="s">
        <v>25</v>
      </c>
      <c r="Y13" s="166" t="s">
        <v>26</v>
      </c>
      <c r="Z13" s="162" t="s">
        <v>22</v>
      </c>
      <c r="AA13" s="161" t="s">
        <v>23</v>
      </c>
      <c r="AB13" s="155" t="s">
        <v>24</v>
      </c>
      <c r="AC13" s="161" t="s">
        <v>25</v>
      </c>
      <c r="AD13" s="166" t="s">
        <v>26</v>
      </c>
      <c r="AE13" s="159"/>
    </row>
    <row r="14" spans="1:31" ht="38.25" customHeight="1" x14ac:dyDescent="0.2">
      <c r="A14" s="171"/>
      <c r="B14" s="172"/>
      <c r="C14" s="172"/>
      <c r="D14" s="160"/>
      <c r="E14" s="163"/>
      <c r="F14" s="156"/>
      <c r="G14" s="156"/>
      <c r="H14" s="156"/>
      <c r="I14" s="15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54"/>
      <c r="U14" s="152"/>
      <c r="V14" s="163"/>
      <c r="W14" s="156"/>
      <c r="X14" s="156"/>
      <c r="Y14" s="154"/>
      <c r="Z14" s="163"/>
      <c r="AA14" s="156"/>
      <c r="AB14" s="156"/>
      <c r="AC14" s="156"/>
      <c r="AD14" s="154"/>
      <c r="AE14" s="160"/>
    </row>
    <row r="15" spans="1:31" ht="17.25" customHeight="1" x14ac:dyDescent="0.2">
      <c r="A15" s="144" t="s">
        <v>30</v>
      </c>
      <c r="B15" s="145"/>
      <c r="C15" s="145"/>
      <c r="D15" s="146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1095849</v>
      </c>
      <c r="F17" s="40">
        <v>147000</v>
      </c>
      <c r="G17" s="41"/>
      <c r="H17" s="41"/>
      <c r="I17" s="43">
        <f t="shared" ref="I17:I20" si="0">SUM(E17:H17)</f>
        <v>1242849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1242849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1095849</v>
      </c>
      <c r="AA17" s="41">
        <f t="shared" si="6"/>
        <v>147000</v>
      </c>
      <c r="AB17" s="41"/>
      <c r="AC17" s="41"/>
      <c r="AD17" s="48">
        <f t="shared" ref="AD17:AD20" si="7">SUM(Z17:AC17)</f>
        <v>1242849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8"/>
      <c r="E18" s="52">
        <v>635661.91</v>
      </c>
      <c r="F18" s="53">
        <v>35303.89</v>
      </c>
      <c r="G18" s="54"/>
      <c r="H18" s="54"/>
      <c r="I18" s="43">
        <f t="shared" si="0"/>
        <v>670965.80000000005</v>
      </c>
      <c r="J18" s="78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670965.80000000005</v>
      </c>
      <c r="V18" s="56"/>
      <c r="W18" s="54"/>
      <c r="X18" s="54"/>
      <c r="Y18" s="45">
        <f t="shared" si="5"/>
        <v>0</v>
      </c>
      <c r="Z18" s="42">
        <f t="shared" ref="Z18:AA18" si="8">E18+J18+O18+V18</f>
        <v>635661.91</v>
      </c>
      <c r="AA18" s="41">
        <f t="shared" si="8"/>
        <v>35303.89</v>
      </c>
      <c r="AB18" s="54"/>
      <c r="AC18" s="54"/>
      <c r="AD18" s="48">
        <f t="shared" si="7"/>
        <v>670965.80000000005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8"/>
      <c r="E19" s="52">
        <v>425478.36</v>
      </c>
      <c r="F19" s="53">
        <v>53622.28</v>
      </c>
      <c r="G19" s="54"/>
      <c r="H19" s="54"/>
      <c r="I19" s="43">
        <f t="shared" si="0"/>
        <v>479100.64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479100.64</v>
      </c>
      <c r="V19" s="56"/>
      <c r="W19" s="54"/>
      <c r="X19" s="54"/>
      <c r="Y19" s="45">
        <f t="shared" si="5"/>
        <v>0</v>
      </c>
      <c r="Z19" s="42">
        <f t="shared" ref="Z19:AA19" si="9">E19+J19+O19+V19</f>
        <v>425478.36</v>
      </c>
      <c r="AA19" s="41">
        <f t="shared" si="9"/>
        <v>53622.28</v>
      </c>
      <c r="AB19" s="54"/>
      <c r="AC19" s="54"/>
      <c r="AD19" s="48">
        <f t="shared" si="7"/>
        <v>479100.64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2">
        <v>14304.42</v>
      </c>
      <c r="F20" s="53">
        <v>2096.8200000000002</v>
      </c>
      <c r="G20" s="54"/>
      <c r="H20" s="54"/>
      <c r="I20" s="43">
        <f t="shared" si="0"/>
        <v>16401.240000000002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16401.240000000002</v>
      </c>
      <c r="V20" s="56"/>
      <c r="W20" s="54"/>
      <c r="X20" s="54"/>
      <c r="Y20" s="45">
        <f t="shared" si="5"/>
        <v>0</v>
      </c>
      <c r="Z20" s="42">
        <f t="shared" ref="Z20:AA20" si="10">E20+J20+O20+V20</f>
        <v>14304.42</v>
      </c>
      <c r="AA20" s="41">
        <f t="shared" si="10"/>
        <v>2096.8200000000002</v>
      </c>
      <c r="AB20" s="54"/>
      <c r="AC20" s="54"/>
      <c r="AD20" s="48">
        <f t="shared" si="7"/>
        <v>16401.240000000002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1075444.69</v>
      </c>
      <c r="F24" s="66">
        <f t="shared" si="11"/>
        <v>91022.99</v>
      </c>
      <c r="G24" s="66">
        <f t="shared" si="11"/>
        <v>0</v>
      </c>
      <c r="H24" s="68">
        <f t="shared" si="11"/>
        <v>0</v>
      </c>
      <c r="I24" s="69">
        <f t="shared" si="11"/>
        <v>1166467.68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8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0</v>
      </c>
      <c r="U24" s="65">
        <f t="shared" si="11"/>
        <v>1166467.68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1075444.69</v>
      </c>
      <c r="AA24" s="66">
        <f t="shared" si="11"/>
        <v>91022.99</v>
      </c>
      <c r="AB24" s="66">
        <f t="shared" si="11"/>
        <v>0</v>
      </c>
      <c r="AC24" s="68">
        <f t="shared" si="11"/>
        <v>0</v>
      </c>
      <c r="AD24" s="70">
        <f t="shared" si="11"/>
        <v>1166467.68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7" t="s">
        <v>56</v>
      </c>
      <c r="B26" s="141"/>
      <c r="C26" s="57"/>
      <c r="D26" s="38"/>
      <c r="E26" s="39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/>
      <c r="AD26" s="48">
        <f t="shared" ref="AD26:AD29" si="19">Z26+AA26</f>
        <v>0</v>
      </c>
      <c r="AE26" s="49"/>
    </row>
    <row r="27" spans="1:31" ht="17.25" customHeight="1" x14ac:dyDescent="0.2">
      <c r="A27" s="188" t="s">
        <v>45</v>
      </c>
      <c r="B27" s="141"/>
      <c r="C27" s="57"/>
      <c r="D27" s="38"/>
      <c r="E27" s="76"/>
      <c r="F27" s="53"/>
      <c r="G27" s="54"/>
      <c r="H27" s="54"/>
      <c r="I27" s="43">
        <f t="shared" si="12"/>
        <v>0</v>
      </c>
      <c r="J27" s="78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8">
        <f t="shared" si="19"/>
        <v>0</v>
      </c>
      <c r="AE27" s="62"/>
    </row>
    <row r="28" spans="1:31" ht="17.25" customHeight="1" x14ac:dyDescent="0.2">
      <c r="A28" s="51" t="s">
        <v>47</v>
      </c>
      <c r="B28" s="80"/>
      <c r="C28" s="57"/>
      <c r="D28" s="38"/>
      <c r="E28" s="52"/>
      <c r="F28" s="53"/>
      <c r="G28" s="54"/>
      <c r="H28" s="54"/>
      <c r="I28" s="43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8">
        <f t="shared" si="19"/>
        <v>0</v>
      </c>
      <c r="AE28" s="62"/>
    </row>
    <row r="29" spans="1:31" ht="17.25" customHeight="1" x14ac:dyDescent="0.2">
      <c r="A29" s="51" t="s">
        <v>58</v>
      </c>
      <c r="B29" s="80"/>
      <c r="C29" s="57"/>
      <c r="D29" s="38"/>
      <c r="E29" s="52"/>
      <c r="F29" s="53"/>
      <c r="G29" s="54"/>
      <c r="H29" s="54"/>
      <c r="I29" s="43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1" t="s">
        <v>59</v>
      </c>
      <c r="B30" s="80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7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7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7">
        <f t="shared" si="23"/>
        <v>0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87" t="s">
        <v>56</v>
      </c>
      <c r="B35" s="141"/>
      <c r="C35" s="57"/>
      <c r="D35" s="38"/>
      <c r="E35" s="39"/>
      <c r="F35" s="53"/>
      <c r="G35" s="41"/>
      <c r="H35" s="41"/>
      <c r="I35" s="43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7"/>
      <c r="W35" s="41"/>
      <c r="X35" s="41"/>
      <c r="Y35" s="74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8" t="s">
        <v>45</v>
      </c>
      <c r="B36" s="141"/>
      <c r="C36" s="57"/>
      <c r="D36" s="38"/>
      <c r="E36" s="52"/>
      <c r="F36" s="53"/>
      <c r="G36" s="54"/>
      <c r="H36" s="54"/>
      <c r="I36" s="43">
        <f t="shared" si="24"/>
        <v>0</v>
      </c>
      <c r="J36" s="136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4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1" t="s">
        <v>47</v>
      </c>
      <c r="B37" s="80"/>
      <c r="C37" s="57"/>
      <c r="D37" s="38"/>
      <c r="E37" s="52"/>
      <c r="F37" s="53"/>
      <c r="G37" s="54"/>
      <c r="H37" s="54"/>
      <c r="I37" s="43">
        <f t="shared" si="24"/>
        <v>0</v>
      </c>
      <c r="J37" s="137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4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1" t="s">
        <v>58</v>
      </c>
      <c r="B38" s="80"/>
      <c r="C38" s="57"/>
      <c r="D38" s="38"/>
      <c r="E38" s="52"/>
      <c r="F38" s="53"/>
      <c r="G38" s="54"/>
      <c r="H38" s="54"/>
      <c r="I38" s="43">
        <f t="shared" si="24"/>
        <v>0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4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1" t="s">
        <v>59</v>
      </c>
      <c r="B39" s="80"/>
      <c r="C39" s="57"/>
      <c r="D39" s="38"/>
      <c r="E39" s="56"/>
      <c r="F39" s="54"/>
      <c r="G39" s="54"/>
      <c r="H39" s="54"/>
      <c r="I39" s="43"/>
      <c r="J39" s="77"/>
      <c r="K39" s="54"/>
      <c r="L39" s="86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8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8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8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7">
        <f t="shared" si="35"/>
        <v>0</v>
      </c>
      <c r="AE42" s="62"/>
    </row>
    <row r="43" spans="1:31" ht="17.25" customHeight="1" x14ac:dyDescent="0.2">
      <c r="A43" s="187" t="str">
        <f>CONSOLIDATED!A43</f>
        <v>3rd QUARTER</v>
      </c>
      <c r="B43" s="141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87" t="s">
        <v>56</v>
      </c>
      <c r="B44" s="141"/>
      <c r="C44" s="57"/>
      <c r="D44" s="38"/>
      <c r="E44" s="47">
        <f t="shared" ref="E44:AD44" si="36">E17+E26+E35</f>
        <v>1095849</v>
      </c>
      <c r="F44" s="41">
        <f t="shared" si="36"/>
        <v>147000</v>
      </c>
      <c r="G44" s="41">
        <f t="shared" si="36"/>
        <v>0</v>
      </c>
      <c r="H44" s="41">
        <f t="shared" si="36"/>
        <v>0</v>
      </c>
      <c r="I44" s="41">
        <f t="shared" si="36"/>
        <v>1242849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6">
        <f t="shared" si="36"/>
        <v>1242849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1095849</v>
      </c>
      <c r="AA44" s="41">
        <f t="shared" si="36"/>
        <v>147000</v>
      </c>
      <c r="AB44" s="41">
        <f t="shared" si="36"/>
        <v>0</v>
      </c>
      <c r="AC44" s="41">
        <f t="shared" si="36"/>
        <v>0</v>
      </c>
      <c r="AD44" s="79">
        <f t="shared" si="36"/>
        <v>1242849</v>
      </c>
      <c r="AE44" s="62"/>
    </row>
    <row r="45" spans="1:31" ht="17.25" customHeight="1" x14ac:dyDescent="0.2">
      <c r="A45" s="188" t="s">
        <v>45</v>
      </c>
      <c r="B45" s="141"/>
      <c r="C45" s="57"/>
      <c r="D45" s="38"/>
      <c r="E45" s="77">
        <f t="shared" ref="E45:AD45" si="37">E18+E27+E36</f>
        <v>635661.91</v>
      </c>
      <c r="F45" s="41">
        <f t="shared" si="37"/>
        <v>35303.89</v>
      </c>
      <c r="G45" s="41">
        <f t="shared" si="37"/>
        <v>0</v>
      </c>
      <c r="H45" s="41">
        <f t="shared" si="37"/>
        <v>0</v>
      </c>
      <c r="I45" s="41">
        <f t="shared" si="37"/>
        <v>670965.80000000005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6">
        <f t="shared" si="37"/>
        <v>670965.80000000005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635661.91</v>
      </c>
      <c r="AA45" s="41">
        <f t="shared" si="37"/>
        <v>35303.89</v>
      </c>
      <c r="AB45" s="41">
        <f t="shared" si="37"/>
        <v>0</v>
      </c>
      <c r="AC45" s="41">
        <f t="shared" si="37"/>
        <v>0</v>
      </c>
      <c r="AD45" s="79">
        <f t="shared" si="37"/>
        <v>670965.80000000005</v>
      </c>
      <c r="AE45" s="62"/>
    </row>
    <row r="46" spans="1:31" ht="17.25" customHeight="1" x14ac:dyDescent="0.2">
      <c r="A46" s="51" t="s">
        <v>47</v>
      </c>
      <c r="B46" s="80"/>
      <c r="C46" s="57"/>
      <c r="D46" s="38"/>
      <c r="E46" s="77">
        <f t="shared" ref="E46:AD46" si="38">E19+E28+E37</f>
        <v>425478.36</v>
      </c>
      <c r="F46" s="41">
        <f t="shared" si="38"/>
        <v>53622.28</v>
      </c>
      <c r="G46" s="41">
        <f t="shared" si="38"/>
        <v>0</v>
      </c>
      <c r="H46" s="41">
        <f t="shared" si="38"/>
        <v>0</v>
      </c>
      <c r="I46" s="41">
        <f t="shared" si="38"/>
        <v>479100.64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6">
        <f t="shared" si="38"/>
        <v>479100.64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425478.36</v>
      </c>
      <c r="AA46" s="41">
        <f t="shared" si="38"/>
        <v>53622.28</v>
      </c>
      <c r="AB46" s="41">
        <f t="shared" si="38"/>
        <v>0</v>
      </c>
      <c r="AC46" s="41">
        <f t="shared" si="38"/>
        <v>0</v>
      </c>
      <c r="AD46" s="88">
        <f t="shared" si="38"/>
        <v>479100.64</v>
      </c>
      <c r="AE46" s="62"/>
    </row>
    <row r="47" spans="1:31" ht="17.25" customHeight="1" x14ac:dyDescent="0.2">
      <c r="A47" s="51" t="s">
        <v>58</v>
      </c>
      <c r="B47" s="80"/>
      <c r="C47" s="57"/>
      <c r="D47" s="38"/>
      <c r="E47" s="77">
        <f t="shared" ref="E47:AD47" si="39">E20+E29+E38</f>
        <v>14304.42</v>
      </c>
      <c r="F47" s="41">
        <f t="shared" si="39"/>
        <v>2096.8200000000002</v>
      </c>
      <c r="G47" s="41">
        <f t="shared" si="39"/>
        <v>0</v>
      </c>
      <c r="H47" s="41">
        <f t="shared" si="39"/>
        <v>0</v>
      </c>
      <c r="I47" s="41">
        <f t="shared" si="39"/>
        <v>16401.240000000002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6">
        <f t="shared" si="39"/>
        <v>16401.240000000002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14304.42</v>
      </c>
      <c r="AA47" s="41">
        <f t="shared" si="39"/>
        <v>2096.8200000000002</v>
      </c>
      <c r="AB47" s="41">
        <f t="shared" si="39"/>
        <v>0</v>
      </c>
      <c r="AC47" s="41">
        <f t="shared" si="39"/>
        <v>0</v>
      </c>
      <c r="AD47" s="88">
        <f t="shared" si="39"/>
        <v>16401.240000000002</v>
      </c>
      <c r="AE47" s="62"/>
    </row>
    <row r="48" spans="1:31" ht="17.25" customHeight="1" x14ac:dyDescent="0.2">
      <c r="A48" s="51" t="s">
        <v>59</v>
      </c>
      <c r="B48" s="80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6"/>
      <c r="W48" s="54"/>
      <c r="X48" s="54"/>
      <c r="Y48" s="88"/>
      <c r="Z48" s="56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100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9" t="s">
        <v>20</v>
      </c>
      <c r="B51" s="183"/>
      <c r="C51" s="95"/>
      <c r="D51" s="96"/>
      <c r="E51" s="97">
        <f t="shared" ref="E51:AD51" si="40">SUM(E45:E50)</f>
        <v>1075444.69</v>
      </c>
      <c r="F51" s="98">
        <f t="shared" si="40"/>
        <v>91022.99</v>
      </c>
      <c r="G51" s="98">
        <f t="shared" si="40"/>
        <v>0</v>
      </c>
      <c r="H51" s="98">
        <f t="shared" si="40"/>
        <v>0</v>
      </c>
      <c r="I51" s="98">
        <f t="shared" si="40"/>
        <v>1166467.68</v>
      </c>
      <c r="J51" s="97">
        <f t="shared" si="40"/>
        <v>0</v>
      </c>
      <c r="K51" s="98">
        <f t="shared" si="40"/>
        <v>0</v>
      </c>
      <c r="L51" s="98">
        <f t="shared" si="40"/>
        <v>0</v>
      </c>
      <c r="M51" s="98">
        <f t="shared" si="40"/>
        <v>0</v>
      </c>
      <c r="N51" s="99">
        <f t="shared" si="40"/>
        <v>0</v>
      </c>
      <c r="O51" s="98">
        <f t="shared" si="40"/>
        <v>0</v>
      </c>
      <c r="P51" s="98">
        <f t="shared" si="40"/>
        <v>0</v>
      </c>
      <c r="Q51" s="98">
        <f t="shared" si="40"/>
        <v>0</v>
      </c>
      <c r="R51" s="98">
        <f t="shared" si="40"/>
        <v>0</v>
      </c>
      <c r="S51" s="98">
        <f t="shared" si="40"/>
        <v>0</v>
      </c>
      <c r="T51" s="99">
        <f t="shared" si="40"/>
        <v>0</v>
      </c>
      <c r="U51" s="101">
        <f t="shared" si="40"/>
        <v>1166467.68</v>
      </c>
      <c r="V51" s="97">
        <f t="shared" si="40"/>
        <v>0</v>
      </c>
      <c r="W51" s="98">
        <f t="shared" si="40"/>
        <v>0</v>
      </c>
      <c r="X51" s="98">
        <f t="shared" si="40"/>
        <v>0</v>
      </c>
      <c r="Y51" s="99">
        <f t="shared" si="40"/>
        <v>0</v>
      </c>
      <c r="Z51" s="97">
        <f t="shared" si="40"/>
        <v>1075444.69</v>
      </c>
      <c r="AA51" s="98">
        <f t="shared" si="40"/>
        <v>91022.99</v>
      </c>
      <c r="AB51" s="98">
        <f t="shared" si="40"/>
        <v>0</v>
      </c>
      <c r="AC51" s="98">
        <f t="shared" si="40"/>
        <v>0</v>
      </c>
      <c r="AD51" s="99">
        <f t="shared" si="40"/>
        <v>1166467.68</v>
      </c>
      <c r="AE51" s="106"/>
    </row>
    <row r="52" spans="1:31" ht="17.25" customHeight="1" x14ac:dyDescent="0.2">
      <c r="A52" s="35"/>
      <c r="B52" s="57"/>
      <c r="C52" s="57"/>
      <c r="D52" s="5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5"/>
      <c r="AE52" s="107"/>
    </row>
    <row r="53" spans="1:31" ht="17.25" customHeight="1" x14ac:dyDescent="0.2">
      <c r="A53" s="35"/>
      <c r="B53" s="57" t="s">
        <v>63</v>
      </c>
      <c r="C53" s="57"/>
      <c r="D53" s="5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4"/>
      <c r="F54" s="142" t="s">
        <v>64</v>
      </c>
      <c r="G54" s="141"/>
      <c r="H54" s="141"/>
      <c r="I54" s="142" t="s">
        <v>65</v>
      </c>
      <c r="J54" s="141"/>
      <c r="K54" s="141"/>
      <c r="L54" s="142" t="s">
        <v>66</v>
      </c>
      <c r="M54" s="141"/>
      <c r="N54" s="141"/>
      <c r="O54" s="141"/>
      <c r="P54" s="142"/>
      <c r="Q54" s="141"/>
      <c r="R54" s="141"/>
      <c r="S54" s="110"/>
      <c r="T54" s="110"/>
      <c r="U54" s="178" t="s">
        <v>64</v>
      </c>
      <c r="V54" s="172"/>
      <c r="W54" s="172"/>
      <c r="X54" s="111"/>
      <c r="Y54" s="178" t="s">
        <v>67</v>
      </c>
      <c r="Z54" s="172"/>
      <c r="AA54" s="111"/>
      <c r="AB54" s="178" t="s">
        <v>68</v>
      </c>
      <c r="AC54" s="172"/>
      <c r="AD54" s="172"/>
      <c r="AE54" s="109"/>
    </row>
    <row r="55" spans="1:31" ht="17.25" customHeight="1" x14ac:dyDescent="0.2">
      <c r="A55" s="35"/>
      <c r="B55" s="80" t="s">
        <v>69</v>
      </c>
      <c r="C55" s="57"/>
      <c r="D55" s="80"/>
      <c r="E55" s="104"/>
      <c r="F55" s="138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80">
        <v>7038000</v>
      </c>
      <c r="V55" s="181"/>
      <c r="W55" s="181"/>
      <c r="X55" s="113"/>
      <c r="Y55" s="180">
        <v>1072000</v>
      </c>
      <c r="Z55" s="181"/>
      <c r="AA55" s="1"/>
      <c r="AB55" s="140">
        <f>SUM(U55+Y55)</f>
        <v>8110000</v>
      </c>
      <c r="AC55" s="141"/>
      <c r="AD55" s="141"/>
      <c r="AE55" s="109"/>
    </row>
    <row r="56" spans="1:31" ht="17.25" customHeight="1" x14ac:dyDescent="0.2">
      <c r="A56" s="35"/>
      <c r="B56" s="80" t="s">
        <v>71</v>
      </c>
      <c r="C56" s="57"/>
      <c r="D56" s="80"/>
      <c r="E56" s="104"/>
      <c r="F56" s="140">
        <v>7178701</v>
      </c>
      <c r="G56" s="141"/>
      <c r="H56" s="141"/>
      <c r="I56" s="140">
        <v>1242849</v>
      </c>
      <c r="J56" s="141"/>
      <c r="K56" s="141"/>
      <c r="L56" s="113"/>
      <c r="M56" s="140">
        <f>F56+I56</f>
        <v>8421550</v>
      </c>
      <c r="N56" s="141"/>
      <c r="O56" s="1"/>
      <c r="P56" s="115"/>
      <c r="Q56" s="116"/>
      <c r="R56" s="113"/>
      <c r="S56" s="114" t="s">
        <v>73</v>
      </c>
      <c r="T56" s="114"/>
      <c r="U56" s="140">
        <v>7262936.3799999999</v>
      </c>
      <c r="V56" s="141"/>
      <c r="W56" s="141"/>
      <c r="X56" s="113"/>
      <c r="Y56" s="179">
        <f>I65</f>
        <v>1166467.68</v>
      </c>
      <c r="Z56" s="172"/>
      <c r="AA56" s="1"/>
      <c r="AB56" s="179">
        <f>+Y56+U56</f>
        <v>8429404.0600000005</v>
      </c>
      <c r="AC56" s="172"/>
      <c r="AD56" s="172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4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43" t="s">
        <v>75</v>
      </c>
      <c r="T57" s="141"/>
      <c r="U57" s="176">
        <f>U55-U56</f>
        <v>-224936.37999999989</v>
      </c>
      <c r="V57" s="177"/>
      <c r="W57" s="177"/>
      <c r="X57" s="113"/>
      <c r="Y57" s="176">
        <f>Y55-Y56</f>
        <v>-94467.679999999935</v>
      </c>
      <c r="Z57" s="177"/>
      <c r="AA57" s="1"/>
      <c r="AB57" s="176">
        <f>+AB55-AB56</f>
        <v>-319404.06000000052</v>
      </c>
      <c r="AC57" s="177"/>
      <c r="AD57" s="177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4"/>
      <c r="F58" s="140">
        <v>84235.72</v>
      </c>
      <c r="G58" s="141"/>
      <c r="H58" s="141"/>
      <c r="I58" s="140">
        <v>16401.240000000002</v>
      </c>
      <c r="J58" s="141"/>
      <c r="K58" s="141"/>
      <c r="L58" s="113"/>
      <c r="M58" s="140">
        <f>F58+I58</f>
        <v>100636.96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4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4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4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107</v>
      </c>
      <c r="C62" s="57"/>
      <c r="D62" s="80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0"/>
      <c r="E63" s="104"/>
      <c r="F63" s="140">
        <f>F56+F58</f>
        <v>7262936.7199999997</v>
      </c>
      <c r="G63" s="141"/>
      <c r="H63" s="141"/>
      <c r="I63" s="140">
        <f>I56+I58</f>
        <v>1259250.24</v>
      </c>
      <c r="J63" s="141"/>
      <c r="K63" s="141"/>
      <c r="L63" s="114"/>
      <c r="M63" s="140">
        <f t="shared" ref="M63:M65" si="41">F63+I63</f>
        <v>8522186.959999999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109</v>
      </c>
      <c r="C64" s="57"/>
      <c r="D64" s="80"/>
      <c r="E64" s="104"/>
      <c r="F64" s="140">
        <v>0.34</v>
      </c>
      <c r="G64" s="141"/>
      <c r="H64" s="141"/>
      <c r="I64" s="140">
        <v>0</v>
      </c>
      <c r="J64" s="141"/>
      <c r="K64" s="141"/>
      <c r="L64" s="118"/>
      <c r="M64" s="140">
        <f t="shared" si="41"/>
        <v>0.34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83</v>
      </c>
      <c r="C65" s="80"/>
      <c r="D65" s="80"/>
      <c r="E65" s="104"/>
      <c r="F65" s="140">
        <v>7262936.3799999999</v>
      </c>
      <c r="G65" s="141"/>
      <c r="H65" s="141"/>
      <c r="I65" s="140">
        <v>1166467.68</v>
      </c>
      <c r="J65" s="141"/>
      <c r="K65" s="141"/>
      <c r="L65" s="118"/>
      <c r="M65" s="140">
        <f t="shared" si="41"/>
        <v>8429404.0600000005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5">
      <c r="A66" s="35"/>
      <c r="B66" s="57" t="s">
        <v>84</v>
      </c>
      <c r="C66" s="57"/>
      <c r="D66" s="57"/>
      <c r="E66" s="104"/>
      <c r="F66" s="140">
        <f>F63-F64-F65</f>
        <v>0</v>
      </c>
      <c r="G66" s="141"/>
      <c r="H66" s="141"/>
      <c r="I66" s="73"/>
      <c r="J66" s="193">
        <f>I63-I64-I65</f>
        <v>92782.560000000056</v>
      </c>
      <c r="K66" s="141"/>
      <c r="L66" s="194"/>
      <c r="M66" s="141"/>
      <c r="N66" s="139">
        <f>F66+J66</f>
        <v>92782.560000000056</v>
      </c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4"/>
      <c r="F67" s="1"/>
      <c r="G67" s="1"/>
      <c r="H67" s="122"/>
      <c r="I67" s="124"/>
      <c r="J67" s="124"/>
      <c r="K67" s="103"/>
      <c r="L67" s="103"/>
      <c r="M67" s="103"/>
      <c r="N67" s="103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4"/>
      <c r="F68" s="79"/>
      <c r="G68" s="1"/>
      <c r="H68" s="122"/>
      <c r="I68" s="186"/>
      <c r="J68" s="141"/>
      <c r="K68" s="141"/>
      <c r="L68" s="104"/>
      <c r="M68" s="104"/>
      <c r="N68" s="103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4"/>
      <c r="F69" s="1"/>
      <c r="G69" s="1"/>
      <c r="H69" s="104"/>
      <c r="I69" s="104"/>
      <c r="J69" s="104"/>
      <c r="K69" s="103"/>
      <c r="L69" s="104"/>
      <c r="M69" s="104"/>
      <c r="N69" s="103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8" t="s">
        <v>88</v>
      </c>
      <c r="G70" s="130"/>
      <c r="H70" s="130"/>
      <c r="I70" s="128"/>
      <c r="J70" s="128"/>
      <c r="K70" s="128"/>
      <c r="L70" s="128"/>
      <c r="M70" s="128"/>
      <c r="N70" s="131"/>
      <c r="O70" s="128"/>
      <c r="P70" s="128"/>
      <c r="Q70" s="128"/>
      <c r="R70" s="128"/>
      <c r="S70" s="128"/>
      <c r="T70" s="128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8"/>
      <c r="G71" s="130"/>
      <c r="H71" s="130"/>
      <c r="I71" s="128"/>
      <c r="J71" s="128"/>
      <c r="K71" s="128"/>
      <c r="L71" s="128"/>
      <c r="M71" s="128"/>
      <c r="N71" s="131"/>
      <c r="O71" s="128"/>
      <c r="P71" s="128"/>
      <c r="Q71" s="128"/>
      <c r="R71" s="128"/>
      <c r="S71" s="128"/>
      <c r="T71" s="128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4" t="s">
        <v>112</v>
      </c>
      <c r="G72" s="172"/>
      <c r="H72" s="172"/>
      <c r="I72" s="172"/>
      <c r="J72" s="172"/>
      <c r="K72" s="1"/>
      <c r="L72" s="1"/>
      <c r="M72" s="1"/>
      <c r="N72" s="1"/>
      <c r="O72" s="1"/>
      <c r="P72" s="1"/>
      <c r="Q72" s="1"/>
      <c r="R72" s="1"/>
      <c r="S72" s="1"/>
      <c r="T72" s="184" t="s">
        <v>115</v>
      </c>
      <c r="U72" s="172"/>
      <c r="V72" s="172"/>
      <c r="W72" s="172"/>
      <c r="X72" s="172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5" t="s">
        <v>114</v>
      </c>
      <c r="G73" s="181"/>
      <c r="H73" s="181"/>
      <c r="I73" s="181"/>
      <c r="J73" s="181"/>
      <c r="K73" s="1"/>
      <c r="L73" s="1"/>
      <c r="M73" s="1"/>
      <c r="N73" s="1"/>
      <c r="O73" s="1"/>
      <c r="P73" s="3"/>
      <c r="Q73" s="3"/>
      <c r="R73" s="3"/>
      <c r="S73" s="3"/>
      <c r="T73" s="185" t="s">
        <v>118</v>
      </c>
      <c r="U73" s="181"/>
      <c r="V73" s="181"/>
      <c r="W73" s="181"/>
      <c r="X73" s="181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7"/>
      <c r="B74" s="129"/>
      <c r="C74" s="129"/>
      <c r="D74" s="129"/>
      <c r="E74" s="129"/>
      <c r="F74" s="182" t="s">
        <v>94</v>
      </c>
      <c r="G74" s="183"/>
      <c r="H74" s="183"/>
      <c r="I74" s="183"/>
      <c r="J74" s="183"/>
      <c r="K74" s="129"/>
      <c r="L74" s="129"/>
      <c r="M74" s="129"/>
      <c r="N74" s="129"/>
      <c r="O74" s="129"/>
      <c r="P74" s="129"/>
      <c r="Q74" s="129"/>
      <c r="R74" s="129"/>
      <c r="S74" s="129"/>
      <c r="T74" s="182" t="s">
        <v>94</v>
      </c>
      <c r="U74" s="183"/>
      <c r="V74" s="183"/>
      <c r="W74" s="183"/>
      <c r="X74" s="183"/>
      <c r="Y74" s="129"/>
      <c r="Z74" s="129"/>
      <c r="AA74" s="129"/>
      <c r="AB74" s="129"/>
      <c r="AC74" s="129"/>
      <c r="AD74" s="129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F56:H56"/>
    <mergeCell ref="F58:H58"/>
    <mergeCell ref="I56:K56"/>
    <mergeCell ref="M58:N58"/>
    <mergeCell ref="L54:O54"/>
    <mergeCell ref="M56:N56"/>
    <mergeCell ref="I58:K58"/>
    <mergeCell ref="I54:K54"/>
    <mergeCell ref="A51:B51"/>
    <mergeCell ref="A44:B44"/>
    <mergeCell ref="A45:B45"/>
    <mergeCell ref="A43:B43"/>
    <mergeCell ref="F54:H54"/>
    <mergeCell ref="A15:D15"/>
    <mergeCell ref="A27:B27"/>
    <mergeCell ref="A26:B26"/>
    <mergeCell ref="A35:B35"/>
    <mergeCell ref="A36:B36"/>
    <mergeCell ref="Y54:Z54"/>
    <mergeCell ref="P54:R54"/>
    <mergeCell ref="AB54:AD54"/>
    <mergeCell ref="AB55:AD55"/>
    <mergeCell ref="AB57:AD57"/>
    <mergeCell ref="AB56:AD56"/>
    <mergeCell ref="U54:W54"/>
    <mergeCell ref="U57:W57"/>
    <mergeCell ref="Y57:Z57"/>
    <mergeCell ref="Y56:Z56"/>
    <mergeCell ref="U55:W55"/>
    <mergeCell ref="U56:W56"/>
    <mergeCell ref="Y55:Z55"/>
    <mergeCell ref="S57:T57"/>
    <mergeCell ref="F63:H63"/>
    <mergeCell ref="J66:K66"/>
    <mergeCell ref="L66:M66"/>
    <mergeCell ref="T73:X73"/>
    <mergeCell ref="T74:X74"/>
    <mergeCell ref="T72:X72"/>
    <mergeCell ref="F74:J74"/>
    <mergeCell ref="F72:J72"/>
    <mergeCell ref="F73:J73"/>
    <mergeCell ref="M63:N63"/>
    <mergeCell ref="I63:K63"/>
    <mergeCell ref="M64:N64"/>
    <mergeCell ref="M65:N65"/>
    <mergeCell ref="I64:K64"/>
    <mergeCell ref="I65:K65"/>
    <mergeCell ref="I68:K68"/>
    <mergeCell ref="F65:H65"/>
    <mergeCell ref="F64:H64"/>
    <mergeCell ref="F66:H66"/>
    <mergeCell ref="AD1:AE1"/>
    <mergeCell ref="AD2:AE2"/>
    <mergeCell ref="A4:AE4"/>
    <mergeCell ref="A5:F5"/>
    <mergeCell ref="A8:F8"/>
    <mergeCell ref="A12:D14"/>
    <mergeCell ref="A7:F7"/>
    <mergeCell ref="A6:H6"/>
    <mergeCell ref="J12:T12"/>
    <mergeCell ref="A3:AE3"/>
    <mergeCell ref="Z13:Z14"/>
    <mergeCell ref="AA13:AA14"/>
    <mergeCell ref="Z12:AD12"/>
    <mergeCell ref="AE12:AE14"/>
    <mergeCell ref="AD13:AD14"/>
    <mergeCell ref="A9:F9"/>
    <mergeCell ref="T13:T14"/>
    <mergeCell ref="U12:U14"/>
    <mergeCell ref="O13:S13"/>
    <mergeCell ref="V13:V14"/>
    <mergeCell ref="Y13:Y14"/>
    <mergeCell ref="W13:W14"/>
    <mergeCell ref="X13:X14"/>
    <mergeCell ref="V12:Y12"/>
    <mergeCell ref="J13:N13"/>
    <mergeCell ref="H13:H14"/>
    <mergeCell ref="I13:I14"/>
    <mergeCell ref="G13:G14"/>
    <mergeCell ref="E12:I12"/>
    <mergeCell ref="F13:F14"/>
    <mergeCell ref="E13:E14"/>
    <mergeCell ref="AB13:AB14"/>
    <mergeCell ref="AC13:AC14"/>
  </mergeCells>
  <printOptions horizontalCentered="1"/>
  <pageMargins left="0.15" right="0" top="0.29921259842519687" bottom="0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workbookViewId="0">
      <selection activeCell="E12" sqref="E12:I12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9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1"/>
    </row>
    <row r="3" spans="1:31" ht="25.5" customHeight="1" x14ac:dyDescent="0.2">
      <c r="A3" s="157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65" t="str">
        <f>CONSOLIDATED!A4</f>
        <v>For the month of JULY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48" t="s">
        <v>5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8" t="s">
        <v>103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8" t="s">
        <v>9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8"/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8" t="s">
        <v>11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7" t="s">
        <v>14</v>
      </c>
      <c r="B12" s="168"/>
      <c r="C12" s="168"/>
      <c r="D12" s="169"/>
      <c r="E12" s="147" t="s">
        <v>16</v>
      </c>
      <c r="F12" s="145"/>
      <c r="G12" s="145"/>
      <c r="H12" s="145"/>
      <c r="I12" s="146"/>
      <c r="J12" s="147" t="s">
        <v>17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50" t="s">
        <v>18</v>
      </c>
      <c r="V12" s="147" t="s">
        <v>19</v>
      </c>
      <c r="W12" s="145"/>
      <c r="X12" s="145"/>
      <c r="Y12" s="146"/>
      <c r="Z12" s="147" t="s">
        <v>20</v>
      </c>
      <c r="AA12" s="145"/>
      <c r="AB12" s="145"/>
      <c r="AC12" s="145"/>
      <c r="AD12" s="146"/>
      <c r="AE12" s="158" t="s">
        <v>21</v>
      </c>
    </row>
    <row r="13" spans="1:31" ht="22.5" customHeight="1" x14ac:dyDescent="0.2">
      <c r="A13" s="170"/>
      <c r="B13" s="141"/>
      <c r="C13" s="141"/>
      <c r="D13" s="159"/>
      <c r="E13" s="162" t="s">
        <v>22</v>
      </c>
      <c r="F13" s="161" t="s">
        <v>23</v>
      </c>
      <c r="G13" s="155" t="s">
        <v>24</v>
      </c>
      <c r="H13" s="161" t="s">
        <v>25</v>
      </c>
      <c r="I13" s="166" t="s">
        <v>26</v>
      </c>
      <c r="J13" s="173" t="s">
        <v>27</v>
      </c>
      <c r="K13" s="172"/>
      <c r="L13" s="172"/>
      <c r="M13" s="172"/>
      <c r="N13" s="174"/>
      <c r="O13" s="175" t="s">
        <v>28</v>
      </c>
      <c r="P13" s="172"/>
      <c r="Q13" s="172"/>
      <c r="R13" s="172"/>
      <c r="S13" s="174"/>
      <c r="T13" s="153" t="s">
        <v>26</v>
      </c>
      <c r="U13" s="151"/>
      <c r="V13" s="162" t="s">
        <v>22</v>
      </c>
      <c r="W13" s="161" t="s">
        <v>23</v>
      </c>
      <c r="X13" s="161" t="s">
        <v>25</v>
      </c>
      <c r="Y13" s="166" t="s">
        <v>26</v>
      </c>
      <c r="Z13" s="162" t="s">
        <v>22</v>
      </c>
      <c r="AA13" s="161" t="s">
        <v>23</v>
      </c>
      <c r="AB13" s="155" t="s">
        <v>24</v>
      </c>
      <c r="AC13" s="161" t="s">
        <v>25</v>
      </c>
      <c r="AD13" s="166" t="s">
        <v>26</v>
      </c>
      <c r="AE13" s="159"/>
    </row>
    <row r="14" spans="1:31" ht="38.25" customHeight="1" x14ac:dyDescent="0.2">
      <c r="A14" s="171"/>
      <c r="B14" s="172"/>
      <c r="C14" s="172"/>
      <c r="D14" s="160"/>
      <c r="E14" s="163"/>
      <c r="F14" s="156"/>
      <c r="G14" s="156"/>
      <c r="H14" s="156"/>
      <c r="I14" s="15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54"/>
      <c r="U14" s="152"/>
      <c r="V14" s="163"/>
      <c r="W14" s="156"/>
      <c r="X14" s="156"/>
      <c r="Y14" s="154"/>
      <c r="Z14" s="163"/>
      <c r="AA14" s="156"/>
      <c r="AB14" s="156"/>
      <c r="AC14" s="156"/>
      <c r="AD14" s="154"/>
      <c r="AE14" s="160"/>
    </row>
    <row r="15" spans="1:31" ht="17.25" customHeight="1" x14ac:dyDescent="0.2">
      <c r="A15" s="144" t="s">
        <v>30</v>
      </c>
      <c r="B15" s="145"/>
      <c r="C15" s="145"/>
      <c r="D15" s="146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707079</v>
      </c>
      <c r="F17" s="40">
        <v>88000</v>
      </c>
      <c r="G17" s="41"/>
      <c r="H17" s="41"/>
      <c r="I17" s="43">
        <f t="shared" ref="I17:I20" si="0">SUM(E17:H17)</f>
        <v>795079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795079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707079</v>
      </c>
      <c r="AA17" s="41">
        <f t="shared" si="6"/>
        <v>88000</v>
      </c>
      <c r="AB17" s="41"/>
      <c r="AC17" s="41"/>
      <c r="AD17" s="48">
        <f t="shared" ref="AD17:AD20" si="7">SUM(Z17:AC17)</f>
        <v>795079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8"/>
      <c r="E18" s="76">
        <v>603573.13</v>
      </c>
      <c r="F18" s="53">
        <v>56394.02</v>
      </c>
      <c r="G18" s="54"/>
      <c r="H18" s="54"/>
      <c r="I18" s="43">
        <f t="shared" si="0"/>
        <v>659967.15</v>
      </c>
      <c r="J18" s="78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659967.15</v>
      </c>
      <c r="V18" s="56"/>
      <c r="W18" s="54"/>
      <c r="X18" s="54"/>
      <c r="Y18" s="45">
        <f t="shared" si="5"/>
        <v>0</v>
      </c>
      <c r="Z18" s="42">
        <f t="shared" ref="Z18:AA18" si="8">E18+J18+O18+V18</f>
        <v>603573.13</v>
      </c>
      <c r="AA18" s="41">
        <f t="shared" si="8"/>
        <v>56394.02</v>
      </c>
      <c r="AB18" s="54"/>
      <c r="AC18" s="54"/>
      <c r="AD18" s="48">
        <f t="shared" si="7"/>
        <v>659967.15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8"/>
      <c r="E19" s="52">
        <v>77982.84</v>
      </c>
      <c r="F19" s="53">
        <v>32041.1</v>
      </c>
      <c r="G19" s="54"/>
      <c r="H19" s="54"/>
      <c r="I19" s="43">
        <f t="shared" si="0"/>
        <v>110023.94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110023.94</v>
      </c>
      <c r="V19" s="56"/>
      <c r="W19" s="54"/>
      <c r="X19" s="54"/>
      <c r="Y19" s="45">
        <f t="shared" si="5"/>
        <v>0</v>
      </c>
      <c r="Z19" s="42">
        <f t="shared" ref="Z19:AA19" si="9">E19+J19+O19+V19</f>
        <v>77982.84</v>
      </c>
      <c r="AA19" s="41">
        <f t="shared" si="9"/>
        <v>32041.1</v>
      </c>
      <c r="AB19" s="54"/>
      <c r="AC19" s="54"/>
      <c r="AD19" s="48">
        <f t="shared" si="7"/>
        <v>110023.94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2">
        <v>12744.82</v>
      </c>
      <c r="F20" s="53">
        <v>2350.1799999999998</v>
      </c>
      <c r="G20" s="54"/>
      <c r="H20" s="54"/>
      <c r="I20" s="43">
        <f t="shared" si="0"/>
        <v>15095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15095</v>
      </c>
      <c r="V20" s="56"/>
      <c r="W20" s="54"/>
      <c r="X20" s="54"/>
      <c r="Y20" s="45">
        <f t="shared" si="5"/>
        <v>0</v>
      </c>
      <c r="Z20" s="42">
        <f t="shared" ref="Z20:AA20" si="10">E20+J20+O20+V20</f>
        <v>12744.82</v>
      </c>
      <c r="AA20" s="41">
        <f t="shared" si="10"/>
        <v>2350.1799999999998</v>
      </c>
      <c r="AB20" s="54"/>
      <c r="AC20" s="54"/>
      <c r="AD20" s="48">
        <f t="shared" si="7"/>
        <v>15095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694300.78999999992</v>
      </c>
      <c r="F24" s="66">
        <f t="shared" si="11"/>
        <v>90785.299999999988</v>
      </c>
      <c r="G24" s="66">
        <f t="shared" si="11"/>
        <v>0</v>
      </c>
      <c r="H24" s="68">
        <f t="shared" si="11"/>
        <v>0</v>
      </c>
      <c r="I24" s="69">
        <f t="shared" si="11"/>
        <v>785086.09000000008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8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0</v>
      </c>
      <c r="U24" s="65">
        <f t="shared" si="11"/>
        <v>785086.09000000008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694300.78999999992</v>
      </c>
      <c r="AA24" s="66">
        <f t="shared" si="11"/>
        <v>90785.299999999988</v>
      </c>
      <c r="AB24" s="66">
        <f t="shared" si="11"/>
        <v>0</v>
      </c>
      <c r="AC24" s="68">
        <f t="shared" si="11"/>
        <v>0</v>
      </c>
      <c r="AD24" s="70">
        <f t="shared" si="11"/>
        <v>785086.09000000008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7" t="s">
        <v>56</v>
      </c>
      <c r="B26" s="141"/>
      <c r="C26" s="57"/>
      <c r="D26" s="38"/>
      <c r="E26" s="39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/>
      <c r="AD26" s="48">
        <f t="shared" ref="AD26:AD29" si="19">Z26+AA26</f>
        <v>0</v>
      </c>
      <c r="AE26" s="49"/>
    </row>
    <row r="27" spans="1:31" ht="17.25" customHeight="1" x14ac:dyDescent="0.2">
      <c r="A27" s="188" t="s">
        <v>45</v>
      </c>
      <c r="B27" s="141"/>
      <c r="C27" s="57"/>
      <c r="D27" s="38"/>
      <c r="E27" s="76"/>
      <c r="F27" s="53"/>
      <c r="G27" s="54"/>
      <c r="H27" s="54"/>
      <c r="I27" s="43">
        <f t="shared" si="12"/>
        <v>0</v>
      </c>
      <c r="J27" s="78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8">
        <f t="shared" si="19"/>
        <v>0</v>
      </c>
      <c r="AE27" s="62"/>
    </row>
    <row r="28" spans="1:31" ht="17.25" customHeight="1" x14ac:dyDescent="0.2">
      <c r="A28" s="51" t="s">
        <v>47</v>
      </c>
      <c r="B28" s="80"/>
      <c r="C28" s="57"/>
      <c r="D28" s="38"/>
      <c r="E28" s="52"/>
      <c r="F28" s="53"/>
      <c r="G28" s="54"/>
      <c r="H28" s="54"/>
      <c r="I28" s="43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8">
        <f t="shared" si="19"/>
        <v>0</v>
      </c>
      <c r="AE28" s="62"/>
    </row>
    <row r="29" spans="1:31" ht="17.25" customHeight="1" x14ac:dyDescent="0.2">
      <c r="A29" s="51" t="s">
        <v>58</v>
      </c>
      <c r="B29" s="80"/>
      <c r="C29" s="57"/>
      <c r="D29" s="38"/>
      <c r="E29" s="52"/>
      <c r="F29" s="53"/>
      <c r="G29" s="54"/>
      <c r="H29" s="54"/>
      <c r="I29" s="43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1" t="s">
        <v>59</v>
      </c>
      <c r="B30" s="80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7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7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7">
        <f t="shared" si="23"/>
        <v>0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87" t="s">
        <v>56</v>
      </c>
      <c r="B35" s="141"/>
      <c r="C35" s="57"/>
      <c r="D35" s="38"/>
      <c r="E35" s="39"/>
      <c r="F35" s="53"/>
      <c r="G35" s="41"/>
      <c r="H35" s="41"/>
      <c r="I35" s="43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7"/>
      <c r="W35" s="41"/>
      <c r="X35" s="41"/>
      <c r="Y35" s="74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8" t="s">
        <v>45</v>
      </c>
      <c r="B36" s="141"/>
      <c r="C36" s="57"/>
      <c r="D36" s="38"/>
      <c r="E36" s="52"/>
      <c r="F36" s="53"/>
      <c r="G36" s="54"/>
      <c r="H36" s="54"/>
      <c r="I36" s="43">
        <f t="shared" si="24"/>
        <v>0</v>
      </c>
      <c r="J36" s="136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4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1" t="s">
        <v>47</v>
      </c>
      <c r="B37" s="80"/>
      <c r="C37" s="57"/>
      <c r="D37" s="38"/>
      <c r="E37" s="52"/>
      <c r="F37" s="53"/>
      <c r="G37" s="54"/>
      <c r="H37" s="54"/>
      <c r="I37" s="43">
        <f t="shared" si="24"/>
        <v>0</v>
      </c>
      <c r="J37" s="137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4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1" t="s">
        <v>58</v>
      </c>
      <c r="B38" s="80"/>
      <c r="C38" s="57"/>
      <c r="D38" s="38"/>
      <c r="E38" s="52"/>
      <c r="F38" s="53"/>
      <c r="G38" s="54"/>
      <c r="H38" s="54"/>
      <c r="I38" s="43">
        <f t="shared" si="24"/>
        <v>0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4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1" t="s">
        <v>59</v>
      </c>
      <c r="B39" s="80"/>
      <c r="C39" s="57"/>
      <c r="D39" s="38"/>
      <c r="E39" s="56"/>
      <c r="F39" s="54"/>
      <c r="G39" s="54"/>
      <c r="H39" s="54"/>
      <c r="I39" s="43"/>
      <c r="J39" s="77"/>
      <c r="K39" s="54"/>
      <c r="L39" s="86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8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8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8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7">
        <f t="shared" si="35"/>
        <v>0</v>
      </c>
      <c r="AE42" s="62"/>
    </row>
    <row r="43" spans="1:31" ht="17.25" customHeight="1" x14ac:dyDescent="0.2">
      <c r="A43" s="187" t="str">
        <f>CONSOLIDATED!A43</f>
        <v>3rd QUARTER</v>
      </c>
      <c r="B43" s="141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87" t="s">
        <v>56</v>
      </c>
      <c r="B44" s="141"/>
      <c r="C44" s="57"/>
      <c r="D44" s="38"/>
      <c r="E44" s="47">
        <f t="shared" ref="E44:AD44" si="36">E17+E26+E35</f>
        <v>707079</v>
      </c>
      <c r="F44" s="41">
        <f t="shared" si="36"/>
        <v>88000</v>
      </c>
      <c r="G44" s="41">
        <f t="shared" si="36"/>
        <v>0</v>
      </c>
      <c r="H44" s="41">
        <f t="shared" si="36"/>
        <v>0</v>
      </c>
      <c r="I44" s="41">
        <f t="shared" si="36"/>
        <v>795079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6">
        <f t="shared" si="36"/>
        <v>795079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707079</v>
      </c>
      <c r="AA44" s="41">
        <f t="shared" si="36"/>
        <v>88000</v>
      </c>
      <c r="AB44" s="41">
        <f t="shared" si="36"/>
        <v>0</v>
      </c>
      <c r="AC44" s="41">
        <f t="shared" si="36"/>
        <v>0</v>
      </c>
      <c r="AD44" s="79">
        <f t="shared" si="36"/>
        <v>795079</v>
      </c>
      <c r="AE44" s="62"/>
    </row>
    <row r="45" spans="1:31" ht="17.25" customHeight="1" x14ac:dyDescent="0.2">
      <c r="A45" s="188" t="s">
        <v>45</v>
      </c>
      <c r="B45" s="141"/>
      <c r="C45" s="57"/>
      <c r="D45" s="38"/>
      <c r="E45" s="77">
        <f t="shared" ref="E45:AD45" si="37">E18+E27+E36</f>
        <v>603573.13</v>
      </c>
      <c r="F45" s="41">
        <f t="shared" si="37"/>
        <v>56394.02</v>
      </c>
      <c r="G45" s="41">
        <f t="shared" si="37"/>
        <v>0</v>
      </c>
      <c r="H45" s="41">
        <f t="shared" si="37"/>
        <v>0</v>
      </c>
      <c r="I45" s="41">
        <f t="shared" si="37"/>
        <v>659967.15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6">
        <f t="shared" si="37"/>
        <v>659967.15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603573.13</v>
      </c>
      <c r="AA45" s="41">
        <f t="shared" si="37"/>
        <v>56394.02</v>
      </c>
      <c r="AB45" s="41">
        <f t="shared" si="37"/>
        <v>0</v>
      </c>
      <c r="AC45" s="41">
        <f t="shared" si="37"/>
        <v>0</v>
      </c>
      <c r="AD45" s="79">
        <f t="shared" si="37"/>
        <v>659967.15</v>
      </c>
      <c r="AE45" s="62"/>
    </row>
    <row r="46" spans="1:31" ht="17.25" customHeight="1" x14ac:dyDescent="0.2">
      <c r="A46" s="51" t="s">
        <v>47</v>
      </c>
      <c r="B46" s="80"/>
      <c r="C46" s="57"/>
      <c r="D46" s="38"/>
      <c r="E46" s="77">
        <f t="shared" ref="E46:AD46" si="38">E19+E28+E37</f>
        <v>77982.84</v>
      </c>
      <c r="F46" s="41">
        <f t="shared" si="38"/>
        <v>32041.1</v>
      </c>
      <c r="G46" s="41">
        <f t="shared" si="38"/>
        <v>0</v>
      </c>
      <c r="H46" s="41">
        <f t="shared" si="38"/>
        <v>0</v>
      </c>
      <c r="I46" s="41">
        <f t="shared" si="38"/>
        <v>110023.94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6">
        <f t="shared" si="38"/>
        <v>110023.94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77982.84</v>
      </c>
      <c r="AA46" s="41">
        <f t="shared" si="38"/>
        <v>32041.1</v>
      </c>
      <c r="AB46" s="41">
        <f t="shared" si="38"/>
        <v>0</v>
      </c>
      <c r="AC46" s="41">
        <f t="shared" si="38"/>
        <v>0</v>
      </c>
      <c r="AD46" s="88">
        <f t="shared" si="38"/>
        <v>110023.94</v>
      </c>
      <c r="AE46" s="62"/>
    </row>
    <row r="47" spans="1:31" ht="17.25" customHeight="1" x14ac:dyDescent="0.2">
      <c r="A47" s="51" t="s">
        <v>58</v>
      </c>
      <c r="B47" s="80"/>
      <c r="C47" s="57"/>
      <c r="D47" s="38"/>
      <c r="E47" s="77">
        <f t="shared" ref="E47:AD47" si="39">E20+E29+E38</f>
        <v>12744.82</v>
      </c>
      <c r="F47" s="41">
        <f t="shared" si="39"/>
        <v>2350.1799999999998</v>
      </c>
      <c r="G47" s="41">
        <f t="shared" si="39"/>
        <v>0</v>
      </c>
      <c r="H47" s="41">
        <f t="shared" si="39"/>
        <v>0</v>
      </c>
      <c r="I47" s="41">
        <f t="shared" si="39"/>
        <v>15095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6">
        <f t="shared" si="39"/>
        <v>15095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12744.82</v>
      </c>
      <c r="AA47" s="41">
        <f t="shared" si="39"/>
        <v>2350.1799999999998</v>
      </c>
      <c r="AB47" s="41">
        <f t="shared" si="39"/>
        <v>0</v>
      </c>
      <c r="AC47" s="41">
        <f t="shared" si="39"/>
        <v>0</v>
      </c>
      <c r="AD47" s="88">
        <f t="shared" si="39"/>
        <v>15095</v>
      </c>
      <c r="AE47" s="62"/>
    </row>
    <row r="48" spans="1:31" ht="17.25" customHeight="1" x14ac:dyDescent="0.2">
      <c r="A48" s="51" t="s">
        <v>59</v>
      </c>
      <c r="B48" s="80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6"/>
      <c r="W48" s="54"/>
      <c r="X48" s="54"/>
      <c r="Y48" s="88"/>
      <c r="Z48" s="56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100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9" t="s">
        <v>20</v>
      </c>
      <c r="B51" s="183"/>
      <c r="C51" s="95"/>
      <c r="D51" s="96"/>
      <c r="E51" s="97">
        <f t="shared" ref="E51:AD51" si="40">SUM(E45:E50)</f>
        <v>694300.78999999992</v>
      </c>
      <c r="F51" s="98">
        <f t="shared" si="40"/>
        <v>90785.299999999988</v>
      </c>
      <c r="G51" s="98">
        <f t="shared" si="40"/>
        <v>0</v>
      </c>
      <c r="H51" s="98">
        <f t="shared" si="40"/>
        <v>0</v>
      </c>
      <c r="I51" s="98">
        <f t="shared" si="40"/>
        <v>785086.09000000008</v>
      </c>
      <c r="J51" s="97">
        <f t="shared" si="40"/>
        <v>0</v>
      </c>
      <c r="K51" s="98">
        <f t="shared" si="40"/>
        <v>0</v>
      </c>
      <c r="L51" s="98">
        <f t="shared" si="40"/>
        <v>0</v>
      </c>
      <c r="M51" s="98">
        <f t="shared" si="40"/>
        <v>0</v>
      </c>
      <c r="N51" s="99">
        <f t="shared" si="40"/>
        <v>0</v>
      </c>
      <c r="O51" s="98">
        <f t="shared" si="40"/>
        <v>0</v>
      </c>
      <c r="P51" s="98">
        <f t="shared" si="40"/>
        <v>0</v>
      </c>
      <c r="Q51" s="98">
        <f t="shared" si="40"/>
        <v>0</v>
      </c>
      <c r="R51" s="98">
        <f t="shared" si="40"/>
        <v>0</v>
      </c>
      <c r="S51" s="98">
        <f t="shared" si="40"/>
        <v>0</v>
      </c>
      <c r="T51" s="99">
        <f t="shared" si="40"/>
        <v>0</v>
      </c>
      <c r="U51" s="101">
        <f t="shared" si="40"/>
        <v>785086.09000000008</v>
      </c>
      <c r="V51" s="97">
        <f t="shared" si="40"/>
        <v>0</v>
      </c>
      <c r="W51" s="98">
        <f t="shared" si="40"/>
        <v>0</v>
      </c>
      <c r="X51" s="98">
        <f t="shared" si="40"/>
        <v>0</v>
      </c>
      <c r="Y51" s="99">
        <f t="shared" si="40"/>
        <v>0</v>
      </c>
      <c r="Z51" s="97">
        <f t="shared" si="40"/>
        <v>694300.78999999992</v>
      </c>
      <c r="AA51" s="98">
        <f t="shared" si="40"/>
        <v>90785.299999999988</v>
      </c>
      <c r="AB51" s="98">
        <f t="shared" si="40"/>
        <v>0</v>
      </c>
      <c r="AC51" s="98">
        <f t="shared" si="40"/>
        <v>0</v>
      </c>
      <c r="AD51" s="99">
        <f t="shared" si="40"/>
        <v>785086.09000000008</v>
      </c>
      <c r="AE51" s="106"/>
    </row>
    <row r="52" spans="1:31" ht="17.25" customHeight="1" x14ac:dyDescent="0.2">
      <c r="A52" s="35"/>
      <c r="B52" s="57"/>
      <c r="C52" s="57"/>
      <c r="D52" s="5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5"/>
      <c r="AE52" s="107"/>
    </row>
    <row r="53" spans="1:31" ht="17.25" customHeight="1" x14ac:dyDescent="0.2">
      <c r="A53" s="35"/>
      <c r="B53" s="57" t="s">
        <v>63</v>
      </c>
      <c r="C53" s="57"/>
      <c r="D53" s="5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4"/>
      <c r="F54" s="142" t="s">
        <v>64</v>
      </c>
      <c r="G54" s="141"/>
      <c r="H54" s="141"/>
      <c r="I54" s="142" t="s">
        <v>65</v>
      </c>
      <c r="J54" s="141"/>
      <c r="K54" s="141"/>
      <c r="L54" s="142" t="s">
        <v>66</v>
      </c>
      <c r="M54" s="141"/>
      <c r="N54" s="141"/>
      <c r="O54" s="141"/>
      <c r="P54" s="142"/>
      <c r="Q54" s="141"/>
      <c r="R54" s="141"/>
      <c r="S54" s="110"/>
      <c r="T54" s="110"/>
      <c r="U54" s="178" t="s">
        <v>64</v>
      </c>
      <c r="V54" s="172"/>
      <c r="W54" s="172"/>
      <c r="X54" s="111"/>
      <c r="Y54" s="178" t="s">
        <v>67</v>
      </c>
      <c r="Z54" s="172"/>
      <c r="AA54" s="111"/>
      <c r="AB54" s="178" t="s">
        <v>68</v>
      </c>
      <c r="AC54" s="172"/>
      <c r="AD54" s="172"/>
      <c r="AE54" s="109"/>
    </row>
    <row r="55" spans="1:31" ht="17.25" customHeight="1" x14ac:dyDescent="0.2">
      <c r="A55" s="35"/>
      <c r="B55" s="80" t="s">
        <v>69</v>
      </c>
      <c r="C55" s="57"/>
      <c r="D55" s="80"/>
      <c r="E55" s="104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80">
        <v>5470467</v>
      </c>
      <c r="V55" s="181"/>
      <c r="W55" s="181"/>
      <c r="X55" s="113"/>
      <c r="Y55" s="180">
        <v>795079</v>
      </c>
      <c r="Z55" s="181"/>
      <c r="AA55" s="1"/>
      <c r="AB55" s="140">
        <f>SUM(U55+Y55)</f>
        <v>6265546</v>
      </c>
      <c r="AC55" s="141"/>
      <c r="AD55" s="141"/>
      <c r="AE55" s="109"/>
    </row>
    <row r="56" spans="1:31" ht="17.25" customHeight="1" x14ac:dyDescent="0.2">
      <c r="A56" s="35"/>
      <c r="B56" s="80" t="s">
        <v>71</v>
      </c>
      <c r="C56" s="57"/>
      <c r="D56" s="80"/>
      <c r="E56" s="104"/>
      <c r="F56" s="140">
        <v>5576779</v>
      </c>
      <c r="G56" s="141"/>
      <c r="H56" s="141"/>
      <c r="I56" s="140">
        <v>795079</v>
      </c>
      <c r="J56" s="141"/>
      <c r="K56" s="141"/>
      <c r="L56" s="113"/>
      <c r="M56" s="140">
        <f>F56+I56</f>
        <v>6371858</v>
      </c>
      <c r="N56" s="141"/>
      <c r="O56" s="1"/>
      <c r="P56" s="115"/>
      <c r="Q56" s="116"/>
      <c r="R56" s="113"/>
      <c r="S56" s="114" t="s">
        <v>73</v>
      </c>
      <c r="T56" s="114"/>
      <c r="U56" s="140">
        <v>5646707.54</v>
      </c>
      <c r="V56" s="141"/>
      <c r="W56" s="141"/>
      <c r="X56" s="113"/>
      <c r="Y56" s="179">
        <f>I65</f>
        <v>785086.09</v>
      </c>
      <c r="Z56" s="172"/>
      <c r="AA56" s="1"/>
      <c r="AB56" s="179">
        <f>+Y56+U56</f>
        <v>6431793.6299999999</v>
      </c>
      <c r="AC56" s="172"/>
      <c r="AD56" s="172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4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43" t="s">
        <v>75</v>
      </c>
      <c r="T57" s="141"/>
      <c r="U57" s="176">
        <f>+U55-U56</f>
        <v>-176240.54000000004</v>
      </c>
      <c r="V57" s="177"/>
      <c r="W57" s="177"/>
      <c r="X57" s="113"/>
      <c r="Y57" s="176">
        <f>Y55-Y56</f>
        <v>9992.9100000000326</v>
      </c>
      <c r="Z57" s="177"/>
      <c r="AA57" s="1"/>
      <c r="AB57" s="176">
        <f>+AB55-AB56</f>
        <v>-166247.62999999989</v>
      </c>
      <c r="AC57" s="177"/>
      <c r="AD57" s="177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4"/>
      <c r="F58" s="140">
        <v>69928.539999999994</v>
      </c>
      <c r="G58" s="141"/>
      <c r="H58" s="141"/>
      <c r="I58" s="140">
        <v>15095</v>
      </c>
      <c r="J58" s="141"/>
      <c r="K58" s="141"/>
      <c r="L58" s="113"/>
      <c r="M58" s="140">
        <f>F58+I58</f>
        <v>85023.54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4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4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4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106</v>
      </c>
      <c r="C62" s="57"/>
      <c r="D62" s="80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0"/>
      <c r="E63" s="104"/>
      <c r="F63" s="140">
        <v>5646707.54</v>
      </c>
      <c r="G63" s="141"/>
      <c r="H63" s="141"/>
      <c r="I63" s="140">
        <f>I58+I56</f>
        <v>810174</v>
      </c>
      <c r="J63" s="141"/>
      <c r="K63" s="141"/>
      <c r="L63" s="114"/>
      <c r="M63" s="140">
        <f t="shared" ref="M63:M66" si="41">F63+I63</f>
        <v>6456881.54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108</v>
      </c>
      <c r="C64" s="57"/>
      <c r="D64" s="80"/>
      <c r="E64" s="104"/>
      <c r="F64" s="140"/>
      <c r="G64" s="141"/>
      <c r="H64" s="141"/>
      <c r="I64" s="140"/>
      <c r="J64" s="141"/>
      <c r="K64" s="141"/>
      <c r="L64" s="118"/>
      <c r="M64" s="140">
        <f t="shared" si="41"/>
        <v>0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83</v>
      </c>
      <c r="C65" s="80"/>
      <c r="D65" s="80"/>
      <c r="E65" s="104"/>
      <c r="F65" s="140">
        <v>5646707.54</v>
      </c>
      <c r="G65" s="141"/>
      <c r="H65" s="141"/>
      <c r="I65" s="140">
        <v>785086.09</v>
      </c>
      <c r="J65" s="141"/>
      <c r="K65" s="141"/>
      <c r="L65" s="118"/>
      <c r="M65" s="140">
        <f t="shared" si="41"/>
        <v>6431793.6299999999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84</v>
      </c>
      <c r="C66" s="57"/>
      <c r="D66" s="57"/>
      <c r="E66" s="104"/>
      <c r="F66" s="140">
        <f>F63-F65</f>
        <v>0</v>
      </c>
      <c r="G66" s="141"/>
      <c r="H66" s="141"/>
      <c r="I66" s="140">
        <f>I63-I64-I65</f>
        <v>25087.910000000033</v>
      </c>
      <c r="J66" s="141"/>
      <c r="K66" s="141"/>
      <c r="L66" s="79"/>
      <c r="M66" s="140">
        <f t="shared" si="41"/>
        <v>25087.910000000033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4"/>
      <c r="F67" s="1"/>
      <c r="G67" s="1"/>
      <c r="H67" s="122"/>
      <c r="I67" s="124"/>
      <c r="J67" s="124"/>
      <c r="K67" s="103"/>
      <c r="L67" s="103"/>
      <c r="M67" s="103"/>
      <c r="N67" s="103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4"/>
      <c r="F68" s="79"/>
      <c r="G68" s="1"/>
      <c r="H68" s="122"/>
      <c r="I68" s="186"/>
      <c r="J68" s="141"/>
      <c r="K68" s="141"/>
      <c r="L68" s="104"/>
      <c r="M68" s="104"/>
      <c r="N68" s="103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4"/>
      <c r="F69" s="1"/>
      <c r="G69" s="1"/>
      <c r="H69" s="104"/>
      <c r="I69" s="104"/>
      <c r="J69" s="104"/>
      <c r="K69" s="103"/>
      <c r="L69" s="104"/>
      <c r="M69" s="104"/>
      <c r="N69" s="103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8" t="s">
        <v>88</v>
      </c>
      <c r="G70" s="130"/>
      <c r="H70" s="130"/>
      <c r="I70" s="128"/>
      <c r="J70" s="128"/>
      <c r="K70" s="128"/>
      <c r="L70" s="128"/>
      <c r="M70" s="128"/>
      <c r="N70" s="131"/>
      <c r="O70" s="128"/>
      <c r="P70" s="128"/>
      <c r="Q70" s="128"/>
      <c r="R70" s="128"/>
      <c r="S70" s="128"/>
      <c r="T70" s="128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8"/>
      <c r="G71" s="130"/>
      <c r="H71" s="130"/>
      <c r="I71" s="128"/>
      <c r="J71" s="128"/>
      <c r="K71" s="128"/>
      <c r="L71" s="128"/>
      <c r="M71" s="128"/>
      <c r="N71" s="131"/>
      <c r="O71" s="128"/>
      <c r="P71" s="128"/>
      <c r="Q71" s="128"/>
      <c r="R71" s="128"/>
      <c r="S71" s="128"/>
      <c r="T71" s="128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4" t="s">
        <v>110</v>
      </c>
      <c r="G72" s="172"/>
      <c r="H72" s="172"/>
      <c r="I72" s="172"/>
      <c r="J72" s="172"/>
      <c r="K72" s="1"/>
      <c r="L72" s="1"/>
      <c r="M72" s="1"/>
      <c r="N72" s="1"/>
      <c r="O72" s="1"/>
      <c r="P72" s="1"/>
      <c r="Q72" s="1"/>
      <c r="R72" s="1"/>
      <c r="S72" s="1"/>
      <c r="T72" s="184" t="s">
        <v>111</v>
      </c>
      <c r="U72" s="172"/>
      <c r="V72" s="172"/>
      <c r="W72" s="172"/>
      <c r="X72" s="172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5" t="s">
        <v>114</v>
      </c>
      <c r="G73" s="181"/>
      <c r="H73" s="181"/>
      <c r="I73" s="181"/>
      <c r="J73" s="181"/>
      <c r="K73" s="1"/>
      <c r="L73" s="1"/>
      <c r="M73" s="1"/>
      <c r="N73" s="1"/>
      <c r="O73" s="1"/>
      <c r="P73" s="3"/>
      <c r="Q73" s="3"/>
      <c r="R73" s="3"/>
      <c r="S73" s="3"/>
      <c r="T73" s="185" t="s">
        <v>116</v>
      </c>
      <c r="U73" s="181"/>
      <c r="V73" s="181"/>
      <c r="W73" s="181"/>
      <c r="X73" s="181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7"/>
      <c r="B74" s="129"/>
      <c r="C74" s="129"/>
      <c r="D74" s="129"/>
      <c r="E74" s="129"/>
      <c r="F74" s="182" t="s">
        <v>94</v>
      </c>
      <c r="G74" s="183"/>
      <c r="H74" s="183"/>
      <c r="I74" s="183"/>
      <c r="J74" s="183"/>
      <c r="K74" s="129"/>
      <c r="L74" s="129"/>
      <c r="M74" s="129"/>
      <c r="N74" s="129"/>
      <c r="O74" s="129"/>
      <c r="P74" s="129"/>
      <c r="Q74" s="129"/>
      <c r="R74" s="129"/>
      <c r="S74" s="129"/>
      <c r="T74" s="182" t="s">
        <v>94</v>
      </c>
      <c r="U74" s="183"/>
      <c r="V74" s="183"/>
      <c r="W74" s="183"/>
      <c r="X74" s="183"/>
      <c r="Y74" s="129"/>
      <c r="Z74" s="129"/>
      <c r="AA74" s="129"/>
      <c r="AB74" s="129"/>
      <c r="AC74" s="129"/>
      <c r="AD74" s="129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F54:H54"/>
    <mergeCell ref="F56:H56"/>
    <mergeCell ref="I54:K54"/>
    <mergeCell ref="M56:N56"/>
    <mergeCell ref="AB56:AD56"/>
    <mergeCell ref="AB54:AD54"/>
    <mergeCell ref="P54:R54"/>
    <mergeCell ref="L54:O54"/>
    <mergeCell ref="AB55:AD55"/>
    <mergeCell ref="Y55:Z55"/>
    <mergeCell ref="U55:W55"/>
    <mergeCell ref="AD1:AE1"/>
    <mergeCell ref="AD2:AE2"/>
    <mergeCell ref="AE12:AE14"/>
    <mergeCell ref="I58:K58"/>
    <mergeCell ref="F58:H58"/>
    <mergeCell ref="M58:N58"/>
    <mergeCell ref="S57:T57"/>
    <mergeCell ref="U57:W57"/>
    <mergeCell ref="Y54:Z54"/>
    <mergeCell ref="U54:W54"/>
    <mergeCell ref="A4:AE4"/>
    <mergeCell ref="A3:AE3"/>
    <mergeCell ref="A7:F7"/>
    <mergeCell ref="A6:H6"/>
    <mergeCell ref="A5:F5"/>
    <mergeCell ref="I56:K56"/>
    <mergeCell ref="AA13:AA14"/>
    <mergeCell ref="AC13:AC14"/>
    <mergeCell ref="AB13:AB14"/>
    <mergeCell ref="Z12:AD12"/>
    <mergeCell ref="AD13:AD14"/>
    <mergeCell ref="Z13:Z14"/>
    <mergeCell ref="A35:B35"/>
    <mergeCell ref="A36:B36"/>
    <mergeCell ref="A27:B27"/>
    <mergeCell ref="A26:B26"/>
    <mergeCell ref="A51:B51"/>
    <mergeCell ref="A44:B44"/>
    <mergeCell ref="A45:B45"/>
    <mergeCell ref="A43:B43"/>
    <mergeCell ref="A8:F8"/>
    <mergeCell ref="A9:F9"/>
    <mergeCell ref="E13:E14"/>
    <mergeCell ref="A15:D15"/>
    <mergeCell ref="E12:I12"/>
    <mergeCell ref="I13:I14"/>
    <mergeCell ref="F13:F14"/>
    <mergeCell ref="H13:H14"/>
    <mergeCell ref="G13:G14"/>
    <mergeCell ref="T13:T14"/>
    <mergeCell ref="A12:D14"/>
    <mergeCell ref="U12:U14"/>
    <mergeCell ref="V12:Y12"/>
    <mergeCell ref="O13:S13"/>
    <mergeCell ref="J12:T12"/>
    <mergeCell ref="J13:N13"/>
    <mergeCell ref="W13:W14"/>
    <mergeCell ref="Y13:Y14"/>
    <mergeCell ref="X13:X14"/>
    <mergeCell ref="V13:V14"/>
    <mergeCell ref="T73:X73"/>
    <mergeCell ref="T72:X72"/>
    <mergeCell ref="T74:X74"/>
    <mergeCell ref="U56:W56"/>
    <mergeCell ref="AB57:AD57"/>
    <mergeCell ref="Y57:Z57"/>
    <mergeCell ref="Y56:Z56"/>
    <mergeCell ref="M65:N65"/>
    <mergeCell ref="M66:N66"/>
    <mergeCell ref="F64:H64"/>
    <mergeCell ref="M64:N64"/>
    <mergeCell ref="M63:N63"/>
    <mergeCell ref="I63:K63"/>
    <mergeCell ref="F63:H63"/>
    <mergeCell ref="F66:H66"/>
    <mergeCell ref="I66:K66"/>
    <mergeCell ref="I64:K64"/>
    <mergeCell ref="I68:K68"/>
    <mergeCell ref="F72:J72"/>
    <mergeCell ref="F74:J74"/>
    <mergeCell ref="F73:J73"/>
    <mergeCell ref="F65:H65"/>
    <mergeCell ref="I65:K65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workbookViewId="0">
      <selection activeCell="E12" sqref="E12:I12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9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1"/>
    </row>
    <row r="3" spans="1:31" ht="25.5" customHeight="1" x14ac:dyDescent="0.2">
      <c r="A3" s="157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65" t="str">
        <f>CONSOLIDATED!A4</f>
        <v>For the month of JULY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48" t="s">
        <v>5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8" t="s">
        <v>104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8" t="s">
        <v>9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8" t="s">
        <v>105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8" t="s">
        <v>11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67" t="s">
        <v>14</v>
      </c>
      <c r="B12" s="168"/>
      <c r="C12" s="168"/>
      <c r="D12" s="169"/>
      <c r="E12" s="147" t="s">
        <v>16</v>
      </c>
      <c r="F12" s="145"/>
      <c r="G12" s="145"/>
      <c r="H12" s="145"/>
      <c r="I12" s="146"/>
      <c r="J12" s="147" t="s">
        <v>17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50" t="s">
        <v>18</v>
      </c>
      <c r="V12" s="147" t="s">
        <v>19</v>
      </c>
      <c r="W12" s="145"/>
      <c r="X12" s="145"/>
      <c r="Y12" s="146"/>
      <c r="Z12" s="147" t="s">
        <v>20</v>
      </c>
      <c r="AA12" s="145"/>
      <c r="AB12" s="145"/>
      <c r="AC12" s="145"/>
      <c r="AD12" s="146"/>
      <c r="AE12" s="158" t="s">
        <v>21</v>
      </c>
    </row>
    <row r="13" spans="1:31" ht="22.5" customHeight="1" x14ac:dyDescent="0.2">
      <c r="A13" s="170"/>
      <c r="B13" s="141"/>
      <c r="C13" s="141"/>
      <c r="D13" s="159"/>
      <c r="E13" s="162" t="s">
        <v>22</v>
      </c>
      <c r="F13" s="161" t="s">
        <v>23</v>
      </c>
      <c r="G13" s="155" t="s">
        <v>24</v>
      </c>
      <c r="H13" s="161" t="s">
        <v>25</v>
      </c>
      <c r="I13" s="166" t="s">
        <v>26</v>
      </c>
      <c r="J13" s="173" t="s">
        <v>27</v>
      </c>
      <c r="K13" s="172"/>
      <c r="L13" s="172"/>
      <c r="M13" s="172"/>
      <c r="N13" s="174"/>
      <c r="O13" s="175" t="s">
        <v>28</v>
      </c>
      <c r="P13" s="172"/>
      <c r="Q13" s="172"/>
      <c r="R13" s="172"/>
      <c r="S13" s="174"/>
      <c r="T13" s="153" t="s">
        <v>26</v>
      </c>
      <c r="U13" s="151"/>
      <c r="V13" s="162" t="s">
        <v>22</v>
      </c>
      <c r="W13" s="161" t="s">
        <v>23</v>
      </c>
      <c r="X13" s="161" t="s">
        <v>25</v>
      </c>
      <c r="Y13" s="166" t="s">
        <v>26</v>
      </c>
      <c r="Z13" s="162" t="s">
        <v>22</v>
      </c>
      <c r="AA13" s="161" t="s">
        <v>23</v>
      </c>
      <c r="AB13" s="155" t="s">
        <v>24</v>
      </c>
      <c r="AC13" s="161" t="s">
        <v>25</v>
      </c>
      <c r="AD13" s="166" t="s">
        <v>26</v>
      </c>
      <c r="AE13" s="159"/>
    </row>
    <row r="14" spans="1:31" ht="38.25" customHeight="1" x14ac:dyDescent="0.2">
      <c r="A14" s="171"/>
      <c r="B14" s="172"/>
      <c r="C14" s="172"/>
      <c r="D14" s="160"/>
      <c r="E14" s="163"/>
      <c r="F14" s="156"/>
      <c r="G14" s="156"/>
      <c r="H14" s="156"/>
      <c r="I14" s="15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54"/>
      <c r="U14" s="152"/>
      <c r="V14" s="163"/>
      <c r="W14" s="156"/>
      <c r="X14" s="156"/>
      <c r="Y14" s="154"/>
      <c r="Z14" s="163"/>
      <c r="AA14" s="156"/>
      <c r="AB14" s="156"/>
      <c r="AC14" s="156"/>
      <c r="AD14" s="154"/>
      <c r="AE14" s="160"/>
    </row>
    <row r="15" spans="1:31" ht="17.25" customHeight="1" x14ac:dyDescent="0.2">
      <c r="A15" s="144" t="s">
        <v>30</v>
      </c>
      <c r="B15" s="145"/>
      <c r="C15" s="145"/>
      <c r="D15" s="146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1141364</v>
      </c>
      <c r="F17" s="40">
        <v>100000</v>
      </c>
      <c r="G17" s="41"/>
      <c r="H17" s="41"/>
      <c r="I17" s="43">
        <f t="shared" ref="I17:I20" si="0">SUM(E17:H17)</f>
        <v>1241364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1241364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1141364</v>
      </c>
      <c r="AA17" s="41">
        <f t="shared" si="6"/>
        <v>100000</v>
      </c>
      <c r="AB17" s="41"/>
      <c r="AC17" s="41"/>
      <c r="AD17" s="48">
        <f t="shared" ref="AD17:AD20" si="7">SUM(Z17:AC17)</f>
        <v>1241364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8"/>
      <c r="E18" s="52">
        <v>476747.79</v>
      </c>
      <c r="F18" s="53">
        <v>26086.62</v>
      </c>
      <c r="G18" s="54"/>
      <c r="H18" s="54"/>
      <c r="I18" s="43">
        <f t="shared" si="0"/>
        <v>502834.41</v>
      </c>
      <c r="J18" s="78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502834.41</v>
      </c>
      <c r="V18" s="56"/>
      <c r="W18" s="54"/>
      <c r="X18" s="54"/>
      <c r="Y18" s="45">
        <f t="shared" si="5"/>
        <v>0</v>
      </c>
      <c r="Z18" s="42">
        <f t="shared" ref="Z18:AA18" si="8">E18+J18+O18+V18</f>
        <v>476747.79</v>
      </c>
      <c r="AA18" s="41">
        <f t="shared" si="8"/>
        <v>26086.62</v>
      </c>
      <c r="AB18" s="54"/>
      <c r="AC18" s="54"/>
      <c r="AD18" s="48">
        <f t="shared" si="7"/>
        <v>502834.41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8"/>
      <c r="E19" s="52">
        <v>595698.4</v>
      </c>
      <c r="F19" s="53">
        <v>38912.92</v>
      </c>
      <c r="G19" s="54"/>
      <c r="H19" s="54"/>
      <c r="I19" s="43">
        <f t="shared" si="0"/>
        <v>634611.32000000007</v>
      </c>
      <c r="J19" s="135"/>
      <c r="K19" s="55"/>
      <c r="L19" s="54"/>
      <c r="M19" s="54"/>
      <c r="N19" s="44">
        <f t="shared" si="1"/>
        <v>0</v>
      </c>
      <c r="O19" s="53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634611.32000000007</v>
      </c>
      <c r="V19" s="56"/>
      <c r="W19" s="54"/>
      <c r="X19" s="54"/>
      <c r="Y19" s="45">
        <f t="shared" si="5"/>
        <v>0</v>
      </c>
      <c r="Z19" s="42">
        <f t="shared" ref="Z19:AA19" si="9">E19+J19+O19+V19</f>
        <v>595698.4</v>
      </c>
      <c r="AA19" s="41">
        <f t="shared" si="9"/>
        <v>38912.92</v>
      </c>
      <c r="AB19" s="54"/>
      <c r="AC19" s="54"/>
      <c r="AD19" s="48">
        <f t="shared" si="7"/>
        <v>634611.32000000007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2">
        <v>7601.95</v>
      </c>
      <c r="F20" s="53">
        <v>1310.49</v>
      </c>
      <c r="G20" s="54"/>
      <c r="H20" s="54"/>
      <c r="I20" s="43">
        <f t="shared" si="0"/>
        <v>8912.44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8912.44</v>
      </c>
      <c r="V20" s="56"/>
      <c r="W20" s="54"/>
      <c r="X20" s="54"/>
      <c r="Y20" s="45">
        <f t="shared" si="5"/>
        <v>0</v>
      </c>
      <c r="Z20" s="42">
        <f t="shared" ref="Z20:AA20" si="10">E20+J20+O20+V20</f>
        <v>7601.95</v>
      </c>
      <c r="AA20" s="41">
        <f t="shared" si="10"/>
        <v>1310.49</v>
      </c>
      <c r="AB20" s="54"/>
      <c r="AC20" s="54"/>
      <c r="AD20" s="48">
        <f t="shared" si="7"/>
        <v>8912.44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1080048.1399999999</v>
      </c>
      <c r="F24" s="66">
        <f t="shared" si="11"/>
        <v>66310.03</v>
      </c>
      <c r="G24" s="66">
        <f t="shared" si="11"/>
        <v>0</v>
      </c>
      <c r="H24" s="68">
        <f t="shared" si="11"/>
        <v>0</v>
      </c>
      <c r="I24" s="69">
        <f t="shared" si="11"/>
        <v>1146358.17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8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0</v>
      </c>
      <c r="U24" s="65">
        <f t="shared" si="11"/>
        <v>1146358.17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1080048.1399999999</v>
      </c>
      <c r="AA24" s="66">
        <f t="shared" si="11"/>
        <v>66310.03</v>
      </c>
      <c r="AB24" s="66">
        <f t="shared" si="11"/>
        <v>0</v>
      </c>
      <c r="AC24" s="68">
        <f t="shared" si="11"/>
        <v>0</v>
      </c>
      <c r="AD24" s="70">
        <f t="shared" si="11"/>
        <v>1146358.17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7" t="s">
        <v>56</v>
      </c>
      <c r="B26" s="141"/>
      <c r="C26" s="57"/>
      <c r="D26" s="38"/>
      <c r="E26" s="39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/>
      <c r="AD26" s="48">
        <f t="shared" ref="AD26:AD29" si="19">Z26+AA26</f>
        <v>0</v>
      </c>
      <c r="AE26" s="49"/>
    </row>
    <row r="27" spans="1:31" ht="17.25" customHeight="1" x14ac:dyDescent="0.2">
      <c r="A27" s="188" t="s">
        <v>45</v>
      </c>
      <c r="B27" s="141"/>
      <c r="C27" s="57"/>
      <c r="D27" s="38"/>
      <c r="E27" s="76"/>
      <c r="F27" s="53"/>
      <c r="G27" s="54"/>
      <c r="H27" s="54"/>
      <c r="I27" s="43">
        <f t="shared" si="12"/>
        <v>0</v>
      </c>
      <c r="J27" s="78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8">
        <f t="shared" si="19"/>
        <v>0</v>
      </c>
      <c r="AE27" s="62"/>
    </row>
    <row r="28" spans="1:31" ht="17.25" customHeight="1" x14ac:dyDescent="0.2">
      <c r="A28" s="51" t="s">
        <v>47</v>
      </c>
      <c r="B28" s="80"/>
      <c r="C28" s="57"/>
      <c r="D28" s="38"/>
      <c r="E28" s="52"/>
      <c r="F28" s="53"/>
      <c r="G28" s="54"/>
      <c r="H28" s="54"/>
      <c r="I28" s="43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8">
        <f t="shared" si="19"/>
        <v>0</v>
      </c>
      <c r="AE28" s="61"/>
    </row>
    <row r="29" spans="1:31" ht="17.25" customHeight="1" x14ac:dyDescent="0.2">
      <c r="A29" s="51" t="s">
        <v>58</v>
      </c>
      <c r="B29" s="80"/>
      <c r="C29" s="57"/>
      <c r="D29" s="38"/>
      <c r="E29" s="52"/>
      <c r="F29" s="53"/>
      <c r="G29" s="54"/>
      <c r="H29" s="54"/>
      <c r="I29" s="43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1" t="s">
        <v>59</v>
      </c>
      <c r="B30" s="80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7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7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7">
        <f t="shared" si="23"/>
        <v>0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87" t="s">
        <v>56</v>
      </c>
      <c r="B35" s="141"/>
      <c r="C35" s="57"/>
      <c r="D35" s="38"/>
      <c r="E35" s="39"/>
      <c r="F35" s="53"/>
      <c r="G35" s="41"/>
      <c r="H35" s="41"/>
      <c r="I35" s="43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7"/>
      <c r="W35" s="41"/>
      <c r="X35" s="41"/>
      <c r="Y35" s="74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8" t="s">
        <v>45</v>
      </c>
      <c r="B36" s="141"/>
      <c r="C36" s="57"/>
      <c r="D36" s="38"/>
      <c r="E36" s="52"/>
      <c r="F36" s="53"/>
      <c r="G36" s="54"/>
      <c r="H36" s="54"/>
      <c r="I36" s="43">
        <f t="shared" si="24"/>
        <v>0</v>
      </c>
      <c r="J36" s="136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4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1" t="s">
        <v>47</v>
      </c>
      <c r="B37" s="80"/>
      <c r="C37" s="57"/>
      <c r="D37" s="38"/>
      <c r="E37" s="52"/>
      <c r="F37" s="53"/>
      <c r="G37" s="54"/>
      <c r="H37" s="54"/>
      <c r="I37" s="43">
        <f t="shared" si="24"/>
        <v>0</v>
      </c>
      <c r="J37" s="137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4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1" t="s">
        <v>58</v>
      </c>
      <c r="B38" s="80"/>
      <c r="C38" s="57"/>
      <c r="D38" s="38"/>
      <c r="E38" s="52"/>
      <c r="F38" s="53"/>
      <c r="G38" s="54"/>
      <c r="H38" s="54"/>
      <c r="I38" s="43">
        <f t="shared" si="24"/>
        <v>0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4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1" t="s">
        <v>59</v>
      </c>
      <c r="B39" s="80"/>
      <c r="C39" s="57"/>
      <c r="D39" s="38"/>
      <c r="E39" s="56"/>
      <c r="F39" s="54"/>
      <c r="G39" s="54"/>
      <c r="H39" s="54"/>
      <c r="I39" s="43"/>
      <c r="J39" s="77"/>
      <c r="K39" s="54"/>
      <c r="L39" s="86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8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8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8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7">
        <f t="shared" si="35"/>
        <v>0</v>
      </c>
      <c r="AE42" s="62"/>
    </row>
    <row r="43" spans="1:31" ht="17.25" customHeight="1" x14ac:dyDescent="0.2">
      <c r="A43" s="187" t="str">
        <f>CONSOLIDATED!A43</f>
        <v>3rd QUARTER</v>
      </c>
      <c r="B43" s="141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87" t="s">
        <v>56</v>
      </c>
      <c r="B44" s="141"/>
      <c r="C44" s="57"/>
      <c r="D44" s="38"/>
      <c r="E44" s="47">
        <f t="shared" ref="E44:AD44" si="36">E17+E26+E35</f>
        <v>1141364</v>
      </c>
      <c r="F44" s="41">
        <f t="shared" si="36"/>
        <v>100000</v>
      </c>
      <c r="G44" s="41">
        <f t="shared" si="36"/>
        <v>0</v>
      </c>
      <c r="H44" s="41">
        <f t="shared" si="36"/>
        <v>0</v>
      </c>
      <c r="I44" s="41">
        <f t="shared" si="36"/>
        <v>1241364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6">
        <f t="shared" si="36"/>
        <v>1241364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1141364</v>
      </c>
      <c r="AA44" s="41">
        <f t="shared" si="36"/>
        <v>100000</v>
      </c>
      <c r="AB44" s="41">
        <f t="shared" si="36"/>
        <v>0</v>
      </c>
      <c r="AC44" s="41">
        <f t="shared" si="36"/>
        <v>0</v>
      </c>
      <c r="AD44" s="79">
        <f t="shared" si="36"/>
        <v>1241364</v>
      </c>
      <c r="AE44" s="62"/>
    </row>
    <row r="45" spans="1:31" ht="17.25" customHeight="1" x14ac:dyDescent="0.2">
      <c r="A45" s="188" t="s">
        <v>45</v>
      </c>
      <c r="B45" s="141"/>
      <c r="C45" s="57"/>
      <c r="D45" s="38"/>
      <c r="E45" s="77">
        <f t="shared" ref="E45:AD45" si="37">E18+E27+E36</f>
        <v>476747.79</v>
      </c>
      <c r="F45" s="41">
        <f t="shared" si="37"/>
        <v>26086.62</v>
      </c>
      <c r="G45" s="41">
        <f t="shared" si="37"/>
        <v>0</v>
      </c>
      <c r="H45" s="41">
        <f t="shared" si="37"/>
        <v>0</v>
      </c>
      <c r="I45" s="41">
        <f t="shared" si="37"/>
        <v>502834.41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6">
        <f t="shared" si="37"/>
        <v>502834.41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476747.79</v>
      </c>
      <c r="AA45" s="41">
        <f t="shared" si="37"/>
        <v>26086.62</v>
      </c>
      <c r="AB45" s="41">
        <f t="shared" si="37"/>
        <v>0</v>
      </c>
      <c r="AC45" s="41">
        <f t="shared" si="37"/>
        <v>0</v>
      </c>
      <c r="AD45" s="79">
        <f t="shared" si="37"/>
        <v>502834.41</v>
      </c>
      <c r="AE45" s="62"/>
    </row>
    <row r="46" spans="1:31" ht="17.25" customHeight="1" x14ac:dyDescent="0.2">
      <c r="A46" s="51" t="s">
        <v>47</v>
      </c>
      <c r="B46" s="80"/>
      <c r="C46" s="57"/>
      <c r="D46" s="38"/>
      <c r="E46" s="77">
        <f t="shared" ref="E46:AD46" si="38">E19+E28+E37</f>
        <v>595698.4</v>
      </c>
      <c r="F46" s="41">
        <f t="shared" si="38"/>
        <v>38912.92</v>
      </c>
      <c r="G46" s="41">
        <f t="shared" si="38"/>
        <v>0</v>
      </c>
      <c r="H46" s="41">
        <f t="shared" si="38"/>
        <v>0</v>
      </c>
      <c r="I46" s="41">
        <f t="shared" si="38"/>
        <v>634611.32000000007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6">
        <f t="shared" si="38"/>
        <v>634611.32000000007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595698.4</v>
      </c>
      <c r="AA46" s="41">
        <f t="shared" si="38"/>
        <v>38912.92</v>
      </c>
      <c r="AB46" s="41">
        <f t="shared" si="38"/>
        <v>0</v>
      </c>
      <c r="AC46" s="41">
        <f t="shared" si="38"/>
        <v>0</v>
      </c>
      <c r="AD46" s="88">
        <f t="shared" si="38"/>
        <v>634611.32000000007</v>
      </c>
      <c r="AE46" s="62"/>
    </row>
    <row r="47" spans="1:31" ht="17.25" customHeight="1" x14ac:dyDescent="0.2">
      <c r="A47" s="51" t="s">
        <v>58</v>
      </c>
      <c r="B47" s="80"/>
      <c r="C47" s="57"/>
      <c r="D47" s="38"/>
      <c r="E47" s="77">
        <f t="shared" ref="E47:AD47" si="39">E20+E29+E38</f>
        <v>7601.95</v>
      </c>
      <c r="F47" s="41">
        <f t="shared" si="39"/>
        <v>1310.49</v>
      </c>
      <c r="G47" s="41">
        <f t="shared" si="39"/>
        <v>0</v>
      </c>
      <c r="H47" s="41">
        <f t="shared" si="39"/>
        <v>0</v>
      </c>
      <c r="I47" s="41">
        <f t="shared" si="39"/>
        <v>8912.44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6">
        <f t="shared" si="39"/>
        <v>8912.44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7601.95</v>
      </c>
      <c r="AA47" s="41">
        <f t="shared" si="39"/>
        <v>1310.49</v>
      </c>
      <c r="AB47" s="41">
        <f t="shared" si="39"/>
        <v>0</v>
      </c>
      <c r="AC47" s="41">
        <f t="shared" si="39"/>
        <v>0</v>
      </c>
      <c r="AD47" s="88">
        <f t="shared" si="39"/>
        <v>8912.44</v>
      </c>
      <c r="AE47" s="62"/>
    </row>
    <row r="48" spans="1:31" ht="17.25" customHeight="1" x14ac:dyDescent="0.2">
      <c r="A48" s="51" t="s">
        <v>59</v>
      </c>
      <c r="B48" s="80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6"/>
      <c r="W48" s="54"/>
      <c r="X48" s="54"/>
      <c r="Y48" s="88"/>
      <c r="Z48" s="56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100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9" t="s">
        <v>20</v>
      </c>
      <c r="B51" s="183"/>
      <c r="C51" s="95"/>
      <c r="D51" s="96"/>
      <c r="E51" s="97">
        <f t="shared" ref="E51:AD51" si="40">SUM(E45:E50)</f>
        <v>1080048.1399999999</v>
      </c>
      <c r="F51" s="98">
        <f t="shared" si="40"/>
        <v>66310.03</v>
      </c>
      <c r="G51" s="98">
        <f t="shared" si="40"/>
        <v>0</v>
      </c>
      <c r="H51" s="98">
        <f t="shared" si="40"/>
        <v>0</v>
      </c>
      <c r="I51" s="98">
        <f t="shared" si="40"/>
        <v>1146358.17</v>
      </c>
      <c r="J51" s="97">
        <f t="shared" si="40"/>
        <v>0</v>
      </c>
      <c r="K51" s="98">
        <f t="shared" si="40"/>
        <v>0</v>
      </c>
      <c r="L51" s="98">
        <f t="shared" si="40"/>
        <v>0</v>
      </c>
      <c r="M51" s="98">
        <f t="shared" si="40"/>
        <v>0</v>
      </c>
      <c r="N51" s="99">
        <f t="shared" si="40"/>
        <v>0</v>
      </c>
      <c r="O51" s="98">
        <f t="shared" si="40"/>
        <v>0</v>
      </c>
      <c r="P51" s="98">
        <f t="shared" si="40"/>
        <v>0</v>
      </c>
      <c r="Q51" s="98">
        <f t="shared" si="40"/>
        <v>0</v>
      </c>
      <c r="R51" s="98">
        <f t="shared" si="40"/>
        <v>0</v>
      </c>
      <c r="S51" s="98">
        <f t="shared" si="40"/>
        <v>0</v>
      </c>
      <c r="T51" s="99">
        <f t="shared" si="40"/>
        <v>0</v>
      </c>
      <c r="U51" s="101">
        <f t="shared" si="40"/>
        <v>1146358.17</v>
      </c>
      <c r="V51" s="97">
        <f t="shared" si="40"/>
        <v>0</v>
      </c>
      <c r="W51" s="98">
        <f t="shared" si="40"/>
        <v>0</v>
      </c>
      <c r="X51" s="98">
        <f t="shared" si="40"/>
        <v>0</v>
      </c>
      <c r="Y51" s="99">
        <f t="shared" si="40"/>
        <v>0</v>
      </c>
      <c r="Z51" s="97">
        <f t="shared" si="40"/>
        <v>1080048.1399999999</v>
      </c>
      <c r="AA51" s="98">
        <f t="shared" si="40"/>
        <v>66310.03</v>
      </c>
      <c r="AB51" s="98">
        <f t="shared" si="40"/>
        <v>0</v>
      </c>
      <c r="AC51" s="98">
        <f t="shared" si="40"/>
        <v>0</v>
      </c>
      <c r="AD51" s="99">
        <f t="shared" si="40"/>
        <v>1146358.17</v>
      </c>
      <c r="AE51" s="106"/>
    </row>
    <row r="52" spans="1:31" ht="17.25" customHeight="1" x14ac:dyDescent="0.2">
      <c r="A52" s="35"/>
      <c r="B52" s="57"/>
      <c r="C52" s="57"/>
      <c r="D52" s="5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5"/>
      <c r="AE52" s="107"/>
    </row>
    <row r="53" spans="1:31" ht="17.25" customHeight="1" x14ac:dyDescent="0.2">
      <c r="A53" s="35"/>
      <c r="B53" s="57" t="s">
        <v>63</v>
      </c>
      <c r="C53" s="57"/>
      <c r="D53" s="5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4"/>
      <c r="F54" s="142" t="s">
        <v>64</v>
      </c>
      <c r="G54" s="141"/>
      <c r="H54" s="141"/>
      <c r="I54" s="142" t="s">
        <v>65</v>
      </c>
      <c r="J54" s="141"/>
      <c r="K54" s="141"/>
      <c r="L54" s="142" t="s">
        <v>66</v>
      </c>
      <c r="M54" s="141"/>
      <c r="N54" s="141"/>
      <c r="O54" s="141"/>
      <c r="P54" s="142"/>
      <c r="Q54" s="141"/>
      <c r="R54" s="141"/>
      <c r="S54" s="110"/>
      <c r="T54" s="110"/>
      <c r="U54" s="178" t="s">
        <v>113</v>
      </c>
      <c r="V54" s="172"/>
      <c r="W54" s="172"/>
      <c r="X54" s="111"/>
      <c r="Y54" s="178" t="s">
        <v>117</v>
      </c>
      <c r="Z54" s="172"/>
      <c r="AA54" s="111"/>
      <c r="AB54" s="178" t="s">
        <v>68</v>
      </c>
      <c r="AC54" s="172"/>
      <c r="AD54" s="172"/>
      <c r="AE54" s="109"/>
    </row>
    <row r="55" spans="1:31" ht="17.25" customHeight="1" x14ac:dyDescent="0.2">
      <c r="A55" s="35"/>
      <c r="B55" s="80" t="s">
        <v>69</v>
      </c>
      <c r="C55" s="57"/>
      <c r="D55" s="80"/>
      <c r="E55" s="104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70</v>
      </c>
      <c r="T55" s="114"/>
      <c r="U55" s="180">
        <v>6525000</v>
      </c>
      <c r="V55" s="181"/>
      <c r="W55" s="181"/>
      <c r="X55" s="113"/>
      <c r="Y55" s="180">
        <v>971000</v>
      </c>
      <c r="Z55" s="181"/>
      <c r="AA55" s="1"/>
      <c r="AB55" s="140">
        <f>SUM(U55+Y55)</f>
        <v>7496000</v>
      </c>
      <c r="AC55" s="141"/>
      <c r="AD55" s="141"/>
      <c r="AE55" s="109"/>
    </row>
    <row r="56" spans="1:31" ht="17.25" customHeight="1" x14ac:dyDescent="0.2">
      <c r="A56" s="35"/>
      <c r="B56" s="80" t="s">
        <v>71</v>
      </c>
      <c r="C56" s="57"/>
      <c r="D56" s="80"/>
      <c r="E56" s="104"/>
      <c r="F56" s="140">
        <v>7659959</v>
      </c>
      <c r="G56" s="141"/>
      <c r="H56" s="141"/>
      <c r="I56" s="140">
        <v>1241364</v>
      </c>
      <c r="J56" s="141"/>
      <c r="K56" s="141"/>
      <c r="L56" s="113"/>
      <c r="M56" s="140">
        <f>F56+I56</f>
        <v>8901323</v>
      </c>
      <c r="N56" s="141"/>
      <c r="O56" s="1"/>
      <c r="P56" s="115"/>
      <c r="Q56" s="116"/>
      <c r="R56" s="113"/>
      <c r="S56" s="114" t="s">
        <v>73</v>
      </c>
      <c r="T56" s="114"/>
      <c r="U56" s="140">
        <v>7713381.0199999996</v>
      </c>
      <c r="V56" s="141"/>
      <c r="W56" s="141"/>
      <c r="X56" s="113"/>
      <c r="Y56" s="179">
        <f>I65</f>
        <v>1146358.17</v>
      </c>
      <c r="Z56" s="172"/>
      <c r="AA56" s="1"/>
      <c r="AB56" s="179">
        <f>+Y56+U56</f>
        <v>8859739.1899999995</v>
      </c>
      <c r="AC56" s="172"/>
      <c r="AD56" s="172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4"/>
      <c r="F57" s="79"/>
      <c r="G57" s="79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43" t="s">
        <v>75</v>
      </c>
      <c r="T57" s="141"/>
      <c r="U57" s="176">
        <f>+U55-U56</f>
        <v>-1188381.0199999996</v>
      </c>
      <c r="V57" s="177"/>
      <c r="W57" s="177"/>
      <c r="X57" s="113"/>
      <c r="Y57" s="176">
        <f>Y55-Y56</f>
        <v>-175358.16999999993</v>
      </c>
      <c r="Z57" s="177"/>
      <c r="AA57" s="1"/>
      <c r="AB57" s="176">
        <f>+AB55-AB56</f>
        <v>-1363739.1899999995</v>
      </c>
      <c r="AC57" s="177"/>
      <c r="AD57" s="177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4"/>
      <c r="F58" s="140">
        <v>53422.37</v>
      </c>
      <c r="G58" s="141"/>
      <c r="H58" s="141"/>
      <c r="I58" s="140">
        <f>AD20</f>
        <v>8912.44</v>
      </c>
      <c r="J58" s="141"/>
      <c r="K58" s="141"/>
      <c r="L58" s="113"/>
      <c r="M58" s="140">
        <f>F58+I58</f>
        <v>62334.810000000005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9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4"/>
      <c r="F59" s="79"/>
      <c r="G59" s="79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9"/>
      <c r="AA59" s="1"/>
      <c r="AB59" s="1"/>
      <c r="AC59" s="79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4"/>
      <c r="F60" s="79"/>
      <c r="G60" s="79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9"/>
      <c r="AA60" s="1"/>
      <c r="AB60" s="1"/>
      <c r="AC60" s="79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4"/>
      <c r="F61" s="79"/>
      <c r="G61" s="79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9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119</v>
      </c>
      <c r="C62" s="57"/>
      <c r="D62" s="80"/>
      <c r="E62" s="1"/>
      <c r="F62" s="79"/>
      <c r="G62" s="79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0"/>
      <c r="E63" s="104"/>
      <c r="F63" s="140">
        <v>7713381.3700000001</v>
      </c>
      <c r="G63" s="141"/>
      <c r="H63" s="141"/>
      <c r="I63" s="140">
        <f>I58+I56</f>
        <v>1250276.44</v>
      </c>
      <c r="J63" s="141"/>
      <c r="K63" s="141"/>
      <c r="L63" s="114"/>
      <c r="M63" s="140">
        <f t="shared" ref="M63:M66" si="41">F63+I63</f>
        <v>8963657.8100000005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120</v>
      </c>
      <c r="C64" s="57"/>
      <c r="D64" s="80"/>
      <c r="E64" s="104"/>
      <c r="F64" s="140">
        <v>0.35</v>
      </c>
      <c r="G64" s="141"/>
      <c r="H64" s="141"/>
      <c r="I64" s="140">
        <v>0</v>
      </c>
      <c r="J64" s="141"/>
      <c r="K64" s="141"/>
      <c r="L64" s="118"/>
      <c r="M64" s="140">
        <f t="shared" si="41"/>
        <v>0.35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83</v>
      </c>
      <c r="C65" s="80"/>
      <c r="D65" s="80"/>
      <c r="E65" s="104"/>
      <c r="F65" s="140">
        <v>7713381.0199999996</v>
      </c>
      <c r="G65" s="141"/>
      <c r="H65" s="141"/>
      <c r="I65" s="140">
        <f>SUM(AD18:AD20)</f>
        <v>1146358.17</v>
      </c>
      <c r="J65" s="141"/>
      <c r="K65" s="141"/>
      <c r="L65" s="118"/>
      <c r="M65" s="140">
        <f t="shared" si="41"/>
        <v>8859739.1899999995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84</v>
      </c>
      <c r="C66" s="57"/>
      <c r="D66" s="57"/>
      <c r="E66" s="104"/>
      <c r="F66" s="140">
        <v>0</v>
      </c>
      <c r="G66" s="141"/>
      <c r="H66" s="141"/>
      <c r="I66" s="140">
        <f>I63-I64-I65</f>
        <v>103918.27000000002</v>
      </c>
      <c r="J66" s="141"/>
      <c r="K66" s="141"/>
      <c r="L66" s="79"/>
      <c r="M66" s="140">
        <f t="shared" si="41"/>
        <v>103918.27000000002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4"/>
      <c r="F67" s="1"/>
      <c r="G67" s="1"/>
      <c r="H67" s="122"/>
      <c r="I67" s="124"/>
      <c r="J67" s="124"/>
      <c r="K67" s="103"/>
      <c r="L67" s="103"/>
      <c r="M67" s="103"/>
      <c r="N67" s="103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4"/>
      <c r="F68" s="79"/>
      <c r="G68" s="1"/>
      <c r="H68" s="122"/>
      <c r="I68" s="186"/>
      <c r="J68" s="141"/>
      <c r="K68" s="141"/>
      <c r="L68" s="104"/>
      <c r="M68" s="104"/>
      <c r="N68" s="103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4"/>
      <c r="F69" s="1"/>
      <c r="G69" s="1"/>
      <c r="H69" s="104"/>
      <c r="I69" s="104"/>
      <c r="J69" s="104"/>
      <c r="K69" s="103"/>
      <c r="L69" s="104"/>
      <c r="M69" s="104"/>
      <c r="N69" s="103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8" t="s">
        <v>88</v>
      </c>
      <c r="G70" s="130"/>
      <c r="H70" s="130"/>
      <c r="I70" s="128"/>
      <c r="J70" s="128"/>
      <c r="K70" s="128"/>
      <c r="L70" s="128"/>
      <c r="M70" s="128"/>
      <c r="N70" s="131"/>
      <c r="O70" s="128"/>
      <c r="P70" s="128"/>
      <c r="Q70" s="128"/>
      <c r="R70" s="128"/>
      <c r="S70" s="128"/>
      <c r="T70" s="128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8"/>
      <c r="G71" s="130"/>
      <c r="H71" s="130"/>
      <c r="I71" s="128"/>
      <c r="J71" s="128"/>
      <c r="K71" s="128"/>
      <c r="L71" s="128"/>
      <c r="M71" s="128"/>
      <c r="N71" s="131"/>
      <c r="O71" s="128"/>
      <c r="P71" s="128"/>
      <c r="Q71" s="128"/>
      <c r="R71" s="128"/>
      <c r="S71" s="128"/>
      <c r="T71" s="128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84" t="s">
        <v>121</v>
      </c>
      <c r="G72" s="172"/>
      <c r="H72" s="172"/>
      <c r="I72" s="172"/>
      <c r="J72" s="172"/>
      <c r="K72" s="1"/>
      <c r="L72" s="1"/>
      <c r="M72" s="1"/>
      <c r="N72" s="1"/>
      <c r="O72" s="1"/>
      <c r="P72" s="1"/>
      <c r="Q72" s="1"/>
      <c r="R72" s="1"/>
      <c r="S72" s="1"/>
      <c r="T72" s="184" t="s">
        <v>122</v>
      </c>
      <c r="U72" s="172"/>
      <c r="V72" s="172"/>
      <c r="W72" s="172"/>
      <c r="X72" s="172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85" t="s">
        <v>114</v>
      </c>
      <c r="G73" s="181"/>
      <c r="H73" s="181"/>
      <c r="I73" s="181"/>
      <c r="J73" s="181"/>
      <c r="K73" s="1"/>
      <c r="L73" s="1"/>
      <c r="M73" s="1"/>
      <c r="N73" s="1"/>
      <c r="O73" s="1"/>
      <c r="P73" s="3"/>
      <c r="Q73" s="3"/>
      <c r="R73" s="3"/>
      <c r="S73" s="3"/>
      <c r="T73" s="185" t="s">
        <v>118</v>
      </c>
      <c r="U73" s="181"/>
      <c r="V73" s="181"/>
      <c r="W73" s="181"/>
      <c r="X73" s="181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7"/>
      <c r="B74" s="129"/>
      <c r="C74" s="129"/>
      <c r="D74" s="129"/>
      <c r="E74" s="129"/>
      <c r="F74" s="182" t="s">
        <v>94</v>
      </c>
      <c r="G74" s="183"/>
      <c r="H74" s="183"/>
      <c r="I74" s="183"/>
      <c r="J74" s="183"/>
      <c r="K74" s="129"/>
      <c r="L74" s="129"/>
      <c r="M74" s="129"/>
      <c r="N74" s="129"/>
      <c r="O74" s="129"/>
      <c r="P74" s="129"/>
      <c r="Q74" s="129"/>
      <c r="R74" s="129"/>
      <c r="S74" s="129"/>
      <c r="T74" s="182" t="s">
        <v>94</v>
      </c>
      <c r="U74" s="183"/>
      <c r="V74" s="183"/>
      <c r="W74" s="183"/>
      <c r="X74" s="183"/>
      <c r="Y74" s="129"/>
      <c r="Z74" s="129"/>
      <c r="AA74" s="129"/>
      <c r="AB74" s="129"/>
      <c r="AC74" s="129"/>
      <c r="AD74" s="129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H13:H14"/>
    <mergeCell ref="I56:K56"/>
    <mergeCell ref="M56:N56"/>
    <mergeCell ref="F65:H65"/>
    <mergeCell ref="M58:N58"/>
    <mergeCell ref="I58:K58"/>
    <mergeCell ref="A27:B27"/>
    <mergeCell ref="A26:B26"/>
    <mergeCell ref="A51:B51"/>
    <mergeCell ref="G13:G14"/>
    <mergeCell ref="F13:F14"/>
    <mergeCell ref="A15:D15"/>
    <mergeCell ref="E13:E14"/>
    <mergeCell ref="T73:X73"/>
    <mergeCell ref="T72:X72"/>
    <mergeCell ref="T74:X74"/>
    <mergeCell ref="A35:B35"/>
    <mergeCell ref="A45:B45"/>
    <mergeCell ref="A43:B43"/>
    <mergeCell ref="A44:B44"/>
    <mergeCell ref="A36:B36"/>
    <mergeCell ref="F56:H56"/>
    <mergeCell ref="F58:H58"/>
    <mergeCell ref="F74:J74"/>
    <mergeCell ref="F66:H66"/>
    <mergeCell ref="F72:J72"/>
    <mergeCell ref="I65:K65"/>
    <mergeCell ref="I64:K64"/>
    <mergeCell ref="I68:K68"/>
    <mergeCell ref="F73:J73"/>
    <mergeCell ref="M64:N64"/>
    <mergeCell ref="M65:N65"/>
    <mergeCell ref="M66:N66"/>
    <mergeCell ref="I54:K54"/>
    <mergeCell ref="F54:H54"/>
    <mergeCell ref="I66:K66"/>
    <mergeCell ref="M63:N63"/>
    <mergeCell ref="I63:K63"/>
    <mergeCell ref="F63:H63"/>
    <mergeCell ref="F64:H64"/>
    <mergeCell ref="U54:W54"/>
    <mergeCell ref="P54:R54"/>
    <mergeCell ref="L54:O54"/>
    <mergeCell ref="AB56:AD56"/>
    <mergeCell ref="U56:W56"/>
    <mergeCell ref="U55:W55"/>
    <mergeCell ref="AB55:AD55"/>
    <mergeCell ref="Y55:Z55"/>
    <mergeCell ref="AB54:AD54"/>
    <mergeCell ref="Y54:Z54"/>
    <mergeCell ref="U57:W57"/>
    <mergeCell ref="S57:T57"/>
    <mergeCell ref="AB57:AD57"/>
    <mergeCell ref="Y57:Z57"/>
    <mergeCell ref="Y56:Z56"/>
    <mergeCell ref="O13:S13"/>
    <mergeCell ref="J13:N13"/>
    <mergeCell ref="A4:AE4"/>
    <mergeCell ref="A3:AE3"/>
    <mergeCell ref="A8:F8"/>
    <mergeCell ref="A9:F9"/>
    <mergeCell ref="T13:T14"/>
    <mergeCell ref="A6:H6"/>
    <mergeCell ref="A7:F7"/>
    <mergeCell ref="J12:T12"/>
    <mergeCell ref="E12:I12"/>
    <mergeCell ref="A5:F5"/>
    <mergeCell ref="A12:D14"/>
    <mergeCell ref="U12:U14"/>
    <mergeCell ref="V13:V14"/>
    <mergeCell ref="I13:I14"/>
    <mergeCell ref="V12:Y12"/>
    <mergeCell ref="W13:W14"/>
    <mergeCell ref="AC13:AC14"/>
    <mergeCell ref="AA13:AA14"/>
    <mergeCell ref="AB13:AB14"/>
    <mergeCell ref="Y13:Y14"/>
    <mergeCell ref="X13:X14"/>
    <mergeCell ref="Z13:Z14"/>
    <mergeCell ref="AD13:AD14"/>
    <mergeCell ref="AE12:AE14"/>
    <mergeCell ref="AD1:AE1"/>
    <mergeCell ref="AD2:AE2"/>
    <mergeCell ref="Z12:AD12"/>
  </mergeCells>
  <printOptions horizontalCentered="1"/>
  <pageMargins left="0.12" right="1.1200000000000001" top="0.5" bottom="0.13" header="0" footer="0"/>
  <pageSetup paperSize="5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SVNHS</vt:lpstr>
      <vt:lpstr>TNHS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cp:lastPrinted>2019-08-02T08:11:23Z</cp:lastPrinted>
  <dcterms:modified xsi:type="dcterms:W3CDTF">2021-04-28T06:25:45Z</dcterms:modified>
</cp:coreProperties>
</file>