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AS III\Desktop\2019 APPLE\REPORTS\FAR 4 - Copy\"/>
    </mc:Choice>
  </mc:AlternateContent>
  <xr:revisionPtr revIDLastSave="0" documentId="13_ncr:1_{E217AD64-2CDF-49F8-8BF9-0F1B6DA3EA11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NSOLIDATED" sheetId="1" state="hidden" r:id="rId1"/>
    <sheet name="DO" sheetId="2" r:id="rId2"/>
    <sheet name="ACNHS" sheetId="3" state="hidden" r:id="rId3"/>
    <sheet name="ANHS" sheetId="4" state="hidden" r:id="rId4"/>
    <sheet name="SVNHS" sheetId="5" state="hidden" r:id="rId5"/>
    <sheet name="TNHS" sheetId="6" state="hidden" r:id="rId6"/>
  </sheets>
  <calcPr calcId="181029"/>
</workbook>
</file>

<file path=xl/calcChain.xml><?xml version="1.0" encoding="utf-8"?>
<calcChain xmlns="http://schemas.openxmlformats.org/spreadsheetml/2006/main">
  <c r="M64" i="6" l="1"/>
  <c r="I63" i="6"/>
  <c r="M58" i="6"/>
  <c r="U57" i="6"/>
  <c r="M56" i="6"/>
  <c r="AB55" i="6"/>
  <c r="AC47" i="6"/>
  <c r="AB47" i="6"/>
  <c r="X47" i="6"/>
  <c r="W47" i="6"/>
  <c r="V47" i="6"/>
  <c r="R47" i="6"/>
  <c r="Q47" i="6"/>
  <c r="P47" i="6"/>
  <c r="O47" i="6"/>
  <c r="M47" i="6"/>
  <c r="L47" i="6"/>
  <c r="K47" i="6"/>
  <c r="J47" i="6"/>
  <c r="H47" i="6"/>
  <c r="G47" i="6"/>
  <c r="F47" i="6"/>
  <c r="E47" i="6"/>
  <c r="AC46" i="6"/>
  <c r="AB46" i="6"/>
  <c r="X46" i="6"/>
  <c r="W46" i="6"/>
  <c r="V46" i="6"/>
  <c r="R46" i="6"/>
  <c r="Q46" i="6"/>
  <c r="P46" i="6"/>
  <c r="O46" i="6"/>
  <c r="M46" i="6"/>
  <c r="L46" i="6"/>
  <c r="K46" i="6"/>
  <c r="J46" i="6"/>
  <c r="H46" i="6"/>
  <c r="G46" i="6"/>
  <c r="F46" i="6"/>
  <c r="E46" i="6"/>
  <c r="AC45" i="6"/>
  <c r="AC51" i="6" s="1"/>
  <c r="AB45" i="6"/>
  <c r="Y45" i="6"/>
  <c r="X45" i="6"/>
  <c r="W45" i="6"/>
  <c r="W51" i="6" s="1"/>
  <c r="V45" i="6"/>
  <c r="R45" i="6"/>
  <c r="R51" i="6" s="1"/>
  <c r="Q45" i="6"/>
  <c r="P45" i="6"/>
  <c r="P51" i="6" s="1"/>
  <c r="O45" i="6"/>
  <c r="M45" i="6"/>
  <c r="M51" i="6" s="1"/>
  <c r="L45" i="6"/>
  <c r="K45" i="6"/>
  <c r="K51" i="6" s="1"/>
  <c r="J45" i="6"/>
  <c r="H45" i="6"/>
  <c r="H51" i="6" s="1"/>
  <c r="G45" i="6"/>
  <c r="F45" i="6"/>
  <c r="F51" i="6" s="1"/>
  <c r="E45" i="6"/>
  <c r="AC44" i="6"/>
  <c r="AB44" i="6"/>
  <c r="X44" i="6"/>
  <c r="W44" i="6"/>
  <c r="V44" i="6"/>
  <c r="R44" i="6"/>
  <c r="Q44" i="6"/>
  <c r="P44" i="6"/>
  <c r="O44" i="6"/>
  <c r="M44" i="6"/>
  <c r="L44" i="6"/>
  <c r="K44" i="6"/>
  <c r="J44" i="6"/>
  <c r="H44" i="6"/>
  <c r="G44" i="6"/>
  <c r="F44" i="6"/>
  <c r="E44" i="6"/>
  <c r="A43" i="6"/>
  <c r="AC42" i="6"/>
  <c r="AB42" i="6"/>
  <c r="X42" i="6"/>
  <c r="W42" i="6"/>
  <c r="V42" i="6"/>
  <c r="R42" i="6"/>
  <c r="Q42" i="6"/>
  <c r="P42" i="6"/>
  <c r="O42" i="6"/>
  <c r="M42" i="6"/>
  <c r="L42" i="6"/>
  <c r="K42" i="6"/>
  <c r="J42" i="6"/>
  <c r="H42" i="6"/>
  <c r="G42" i="6"/>
  <c r="F42" i="6"/>
  <c r="E42" i="6"/>
  <c r="AA38" i="6"/>
  <c r="Z38" i="6"/>
  <c r="Y38" i="6"/>
  <c r="S38" i="6"/>
  <c r="N38" i="6"/>
  <c r="I38" i="6"/>
  <c r="AA37" i="6"/>
  <c r="Z37" i="6"/>
  <c r="Y37" i="6"/>
  <c r="S37" i="6"/>
  <c r="N37" i="6"/>
  <c r="I37" i="6"/>
  <c r="AA36" i="6"/>
  <c r="AA42" i="6" s="1"/>
  <c r="Z36" i="6"/>
  <c r="Y36" i="6"/>
  <c r="Y42" i="6" s="1"/>
  <c r="S36" i="6"/>
  <c r="N36" i="6"/>
  <c r="T36" i="6" s="1"/>
  <c r="U36" i="6" s="1"/>
  <c r="I36" i="6"/>
  <c r="AA35" i="6"/>
  <c r="Z35" i="6"/>
  <c r="Y35" i="6"/>
  <c r="S35" i="6"/>
  <c r="N35" i="6"/>
  <c r="T35" i="6" s="1"/>
  <c r="I35" i="6"/>
  <c r="A34" i="6"/>
  <c r="AC33" i="6"/>
  <c r="AB33" i="6"/>
  <c r="X33" i="6"/>
  <c r="W33" i="6"/>
  <c r="V33" i="6"/>
  <c r="R33" i="6"/>
  <c r="Q33" i="6"/>
  <c r="P33" i="6"/>
  <c r="O33" i="6"/>
  <c r="M33" i="6"/>
  <c r="L33" i="6"/>
  <c r="K33" i="6"/>
  <c r="J33" i="6"/>
  <c r="H33" i="6"/>
  <c r="G33" i="6"/>
  <c r="F33" i="6"/>
  <c r="E33" i="6"/>
  <c r="AA29" i="6"/>
  <c r="Z29" i="6"/>
  <c r="Y29" i="6"/>
  <c r="S29" i="6"/>
  <c r="N29" i="6"/>
  <c r="T29" i="6" s="1"/>
  <c r="I29" i="6"/>
  <c r="AA28" i="6"/>
  <c r="Z28" i="6"/>
  <c r="Y28" i="6"/>
  <c r="S28" i="6"/>
  <c r="N28" i="6"/>
  <c r="I28" i="6"/>
  <c r="AA27" i="6"/>
  <c r="Z27" i="6"/>
  <c r="Z33" i="6" s="1"/>
  <c r="Y27" i="6"/>
  <c r="Y33" i="6" s="1"/>
  <c r="S27" i="6"/>
  <c r="N27" i="6"/>
  <c r="N33" i="6" s="1"/>
  <c r="I27" i="6"/>
  <c r="AA26" i="6"/>
  <c r="Z26" i="6"/>
  <c r="Y26" i="6"/>
  <c r="S26" i="6"/>
  <c r="N26" i="6"/>
  <c r="T26" i="6" s="1"/>
  <c r="U26" i="6" s="1"/>
  <c r="I26" i="6"/>
  <c r="A25" i="6"/>
  <c r="AC24" i="6"/>
  <c r="AB24" i="6"/>
  <c r="X24" i="6"/>
  <c r="W24" i="6"/>
  <c r="V24" i="6"/>
  <c r="R24" i="6"/>
  <c r="Q24" i="6"/>
  <c r="P24" i="6"/>
  <c r="O24" i="6"/>
  <c r="M24" i="6"/>
  <c r="L24" i="6"/>
  <c r="K24" i="6"/>
  <c r="J24" i="6"/>
  <c r="H24" i="6"/>
  <c r="G24" i="6"/>
  <c r="F24" i="6"/>
  <c r="E24" i="6"/>
  <c r="AA20" i="6"/>
  <c r="Z20" i="6"/>
  <c r="Z47" i="6" s="1"/>
  <c r="Y20" i="6"/>
  <c r="S20" i="6"/>
  <c r="S47" i="6" s="1"/>
  <c r="N20" i="6"/>
  <c r="N47" i="6" s="1"/>
  <c r="I20" i="6"/>
  <c r="AA19" i="6"/>
  <c r="AA46" i="6" s="1"/>
  <c r="Z19" i="6"/>
  <c r="Z46" i="6" s="1"/>
  <c r="Y19" i="6"/>
  <c r="Y46" i="6" s="1"/>
  <c r="S19" i="6"/>
  <c r="N19" i="6"/>
  <c r="I19" i="6"/>
  <c r="AA18" i="6"/>
  <c r="AA24" i="6" s="1"/>
  <c r="Z18" i="6"/>
  <c r="Y18" i="6"/>
  <c r="Y24" i="6" s="1"/>
  <c r="S18" i="6"/>
  <c r="S24" i="6" s="1"/>
  <c r="N18" i="6"/>
  <c r="I18" i="6"/>
  <c r="I24" i="6" s="1"/>
  <c r="AA17" i="6"/>
  <c r="AA44" i="6" s="1"/>
  <c r="Z17" i="6"/>
  <c r="Z44" i="6" s="1"/>
  <c r="Y17" i="6"/>
  <c r="S17" i="6"/>
  <c r="N17" i="6"/>
  <c r="N44" i="6" s="1"/>
  <c r="I17" i="6"/>
  <c r="I44" i="6" s="1"/>
  <c r="A16" i="6"/>
  <c r="A4" i="6"/>
  <c r="F66" i="5"/>
  <c r="M65" i="5"/>
  <c r="M64" i="5"/>
  <c r="I63" i="5"/>
  <c r="M58" i="5"/>
  <c r="U57" i="5"/>
  <c r="Y56" i="5"/>
  <c r="M56" i="5"/>
  <c r="AB55" i="5"/>
  <c r="O51" i="5"/>
  <c r="AC47" i="5"/>
  <c r="AB47" i="5"/>
  <c r="X47" i="5"/>
  <c r="W47" i="5"/>
  <c r="V47" i="5"/>
  <c r="R47" i="5"/>
  <c r="Q47" i="5"/>
  <c r="P47" i="5"/>
  <c r="O47" i="5"/>
  <c r="M47" i="5"/>
  <c r="L47" i="5"/>
  <c r="K47" i="5"/>
  <c r="J47" i="5"/>
  <c r="H47" i="5"/>
  <c r="G47" i="5"/>
  <c r="F47" i="5"/>
  <c r="E47" i="5"/>
  <c r="AC46" i="5"/>
  <c r="AB46" i="5"/>
  <c r="X46" i="5"/>
  <c r="W46" i="5"/>
  <c r="V46" i="5"/>
  <c r="R46" i="5"/>
  <c r="Q46" i="5"/>
  <c r="P46" i="5"/>
  <c r="O46" i="5"/>
  <c r="M46" i="5"/>
  <c r="L46" i="5"/>
  <c r="K46" i="5"/>
  <c r="J46" i="5"/>
  <c r="H46" i="5"/>
  <c r="G46" i="5"/>
  <c r="G51" i="5" s="1"/>
  <c r="F46" i="5"/>
  <c r="E46" i="5"/>
  <c r="AC45" i="5"/>
  <c r="AB45" i="5"/>
  <c r="AB51" i="5" s="1"/>
  <c r="X45" i="5"/>
  <c r="W45" i="5"/>
  <c r="W51" i="5" s="1"/>
  <c r="V45" i="5"/>
  <c r="R45" i="5"/>
  <c r="R51" i="5" s="1"/>
  <c r="Q45" i="5"/>
  <c r="P45" i="5"/>
  <c r="P51" i="5" s="1"/>
  <c r="O45" i="5"/>
  <c r="M45" i="5"/>
  <c r="M51" i="5" s="1"/>
  <c r="L45" i="5"/>
  <c r="K45" i="5"/>
  <c r="K51" i="5" s="1"/>
  <c r="J45" i="5"/>
  <c r="H45" i="5"/>
  <c r="H51" i="5" s="1"/>
  <c r="G45" i="5"/>
  <c r="F45" i="5"/>
  <c r="F51" i="5" s="1"/>
  <c r="E45" i="5"/>
  <c r="AC44" i="5"/>
  <c r="AB44" i="5"/>
  <c r="X44" i="5"/>
  <c r="W44" i="5"/>
  <c r="V44" i="5"/>
  <c r="R44" i="5"/>
  <c r="Q44" i="5"/>
  <c r="P44" i="5"/>
  <c r="O44" i="5"/>
  <c r="M44" i="5"/>
  <c r="L44" i="5"/>
  <c r="K44" i="5"/>
  <c r="J44" i="5"/>
  <c r="H44" i="5"/>
  <c r="G44" i="5"/>
  <c r="F44" i="5"/>
  <c r="E44" i="5"/>
  <c r="A43" i="5"/>
  <c r="AC42" i="5"/>
  <c r="AB42" i="5"/>
  <c r="X42" i="5"/>
  <c r="W42" i="5"/>
  <c r="V42" i="5"/>
  <c r="R42" i="5"/>
  <c r="Q42" i="5"/>
  <c r="P42" i="5"/>
  <c r="O42" i="5"/>
  <c r="M42" i="5"/>
  <c r="L42" i="5"/>
  <c r="K42" i="5"/>
  <c r="J42" i="5"/>
  <c r="H42" i="5"/>
  <c r="G42" i="5"/>
  <c r="F42" i="5"/>
  <c r="E42" i="5"/>
  <c r="AA38" i="5"/>
  <c r="Z38" i="5"/>
  <c r="AD38" i="5" s="1"/>
  <c r="Y38" i="5"/>
  <c r="S38" i="5"/>
  <c r="N38" i="5"/>
  <c r="I38" i="5"/>
  <c r="AA37" i="5"/>
  <c r="Z37" i="5"/>
  <c r="AD37" i="5" s="1"/>
  <c r="Y37" i="5"/>
  <c r="S37" i="5"/>
  <c r="N37" i="5"/>
  <c r="I37" i="5"/>
  <c r="AA36" i="5"/>
  <c r="AA42" i="5" s="1"/>
  <c r="Z36" i="5"/>
  <c r="Z42" i="5" s="1"/>
  <c r="Y36" i="5"/>
  <c r="Y42" i="5" s="1"/>
  <c r="S36" i="5"/>
  <c r="N36" i="5"/>
  <c r="I36" i="5"/>
  <c r="AA35" i="5"/>
  <c r="Z35" i="5"/>
  <c r="AD35" i="5" s="1"/>
  <c r="Y35" i="5"/>
  <c r="S35" i="5"/>
  <c r="N35" i="5"/>
  <c r="I35" i="5"/>
  <c r="A34" i="5"/>
  <c r="AC33" i="5"/>
  <c r="AB33" i="5"/>
  <c r="X33" i="5"/>
  <c r="W33" i="5"/>
  <c r="V33" i="5"/>
  <c r="R33" i="5"/>
  <c r="Q33" i="5"/>
  <c r="P33" i="5"/>
  <c r="O33" i="5"/>
  <c r="M33" i="5"/>
  <c r="L33" i="5"/>
  <c r="K33" i="5"/>
  <c r="J33" i="5"/>
  <c r="H33" i="5"/>
  <c r="G33" i="5"/>
  <c r="F33" i="5"/>
  <c r="E33" i="5"/>
  <c r="AA29" i="5"/>
  <c r="Z29" i="5"/>
  <c r="AD29" i="5" s="1"/>
  <c r="Y29" i="5"/>
  <c r="S29" i="5"/>
  <c r="N29" i="5"/>
  <c r="I29" i="5"/>
  <c r="AA28" i="5"/>
  <c r="Z28" i="5"/>
  <c r="AD28" i="5" s="1"/>
  <c r="Y28" i="5"/>
  <c r="S28" i="5"/>
  <c r="N28" i="5"/>
  <c r="I28" i="5"/>
  <c r="AA27" i="5"/>
  <c r="AA33" i="5" s="1"/>
  <c r="Z27" i="5"/>
  <c r="Y27" i="5"/>
  <c r="Y33" i="5" s="1"/>
  <c r="S27" i="5"/>
  <c r="S33" i="5" s="1"/>
  <c r="N27" i="5"/>
  <c r="I27" i="5"/>
  <c r="AA26" i="5"/>
  <c r="Z26" i="5"/>
  <c r="AD26" i="5" s="1"/>
  <c r="Y26" i="5"/>
  <c r="S26" i="5"/>
  <c r="N26" i="5"/>
  <c r="I26" i="5"/>
  <c r="A25" i="5"/>
  <c r="AC24" i="5"/>
  <c r="AB24" i="5"/>
  <c r="X24" i="5"/>
  <c r="W24" i="5"/>
  <c r="V24" i="5"/>
  <c r="R24" i="5"/>
  <c r="Q24" i="5"/>
  <c r="P24" i="5"/>
  <c r="O24" i="5"/>
  <c r="M24" i="5"/>
  <c r="L24" i="5"/>
  <c r="K24" i="5"/>
  <c r="J24" i="5"/>
  <c r="H24" i="5"/>
  <c r="G24" i="5"/>
  <c r="F24" i="5"/>
  <c r="E24" i="5"/>
  <c r="AA20" i="5"/>
  <c r="AA47" i="5" s="1"/>
  <c r="Z20" i="5"/>
  <c r="Y20" i="5"/>
  <c r="Y47" i="5" s="1"/>
  <c r="S20" i="5"/>
  <c r="S47" i="5" s="1"/>
  <c r="N20" i="5"/>
  <c r="N47" i="5" s="1"/>
  <c r="I20" i="5"/>
  <c r="I47" i="5" s="1"/>
  <c r="AA19" i="5"/>
  <c r="AA46" i="5" s="1"/>
  <c r="Z19" i="5"/>
  <c r="Z46" i="5" s="1"/>
  <c r="Y19" i="5"/>
  <c r="Y46" i="5" s="1"/>
  <c r="S19" i="5"/>
  <c r="N19" i="5"/>
  <c r="I19" i="5"/>
  <c r="AA18" i="5"/>
  <c r="AA24" i="5" s="1"/>
  <c r="Z18" i="5"/>
  <c r="Z24" i="5" s="1"/>
  <c r="Y18" i="5"/>
  <c r="Y24" i="5" s="1"/>
  <c r="S18" i="5"/>
  <c r="S45" i="5" s="1"/>
  <c r="N18" i="5"/>
  <c r="N45" i="5" s="1"/>
  <c r="I18" i="5"/>
  <c r="I45" i="5" s="1"/>
  <c r="AA17" i="5"/>
  <c r="AA44" i="5" s="1"/>
  <c r="Z17" i="5"/>
  <c r="Y17" i="5"/>
  <c r="Y44" i="5" s="1"/>
  <c r="S17" i="5"/>
  <c r="S44" i="5" s="1"/>
  <c r="N17" i="5"/>
  <c r="I17" i="5"/>
  <c r="I44" i="5" s="1"/>
  <c r="A16" i="5"/>
  <c r="A4" i="5"/>
  <c r="M65" i="4"/>
  <c r="M64" i="4"/>
  <c r="I63" i="4"/>
  <c r="J66" i="4" s="1"/>
  <c r="F63" i="4"/>
  <c r="F66" i="4" s="1"/>
  <c r="M58" i="4"/>
  <c r="U57" i="4"/>
  <c r="Y56" i="4"/>
  <c r="M56" i="4"/>
  <c r="AB55" i="4"/>
  <c r="AC47" i="4"/>
  <c r="AB47" i="4"/>
  <c r="X47" i="4"/>
  <c r="W47" i="4"/>
  <c r="V47" i="4"/>
  <c r="R47" i="4"/>
  <c r="Q47" i="4"/>
  <c r="P47" i="4"/>
  <c r="O47" i="4"/>
  <c r="M47" i="4"/>
  <c r="L47" i="4"/>
  <c r="K47" i="4"/>
  <c r="J47" i="4"/>
  <c r="H47" i="4"/>
  <c r="G47" i="4"/>
  <c r="F47" i="4"/>
  <c r="E47" i="4"/>
  <c r="AC46" i="4"/>
  <c r="AB46" i="4"/>
  <c r="X46" i="4"/>
  <c r="W46" i="4"/>
  <c r="V46" i="4"/>
  <c r="R46" i="4"/>
  <c r="Q46" i="4"/>
  <c r="P46" i="4"/>
  <c r="O46" i="4"/>
  <c r="M46" i="4"/>
  <c r="L46" i="4"/>
  <c r="K46" i="4"/>
  <c r="J46" i="4"/>
  <c r="H46" i="4"/>
  <c r="G46" i="4"/>
  <c r="F46" i="4"/>
  <c r="E46" i="4"/>
  <c r="AC45" i="4"/>
  <c r="AB45" i="4"/>
  <c r="AB51" i="4" s="1"/>
  <c r="X45" i="4"/>
  <c r="W45" i="4"/>
  <c r="W51" i="4" s="1"/>
  <c r="V45" i="4"/>
  <c r="R45" i="4"/>
  <c r="R51" i="4" s="1"/>
  <c r="Q45" i="4"/>
  <c r="P45" i="4"/>
  <c r="P51" i="4" s="1"/>
  <c r="O45" i="4"/>
  <c r="M45" i="4"/>
  <c r="M51" i="4" s="1"/>
  <c r="L45" i="4"/>
  <c r="K45" i="4"/>
  <c r="K51" i="4" s="1"/>
  <c r="J45" i="4"/>
  <c r="H45" i="4"/>
  <c r="H51" i="4" s="1"/>
  <c r="G45" i="4"/>
  <c r="F45" i="4"/>
  <c r="F51" i="4" s="1"/>
  <c r="E45" i="4"/>
  <c r="AC44" i="4"/>
  <c r="AB44" i="4"/>
  <c r="X44" i="4"/>
  <c r="W44" i="4"/>
  <c r="V44" i="4"/>
  <c r="R44" i="4"/>
  <c r="Q44" i="4"/>
  <c r="P44" i="4"/>
  <c r="O44" i="4"/>
  <c r="M44" i="4"/>
  <c r="L44" i="4"/>
  <c r="K44" i="4"/>
  <c r="J44" i="4"/>
  <c r="H44" i="4"/>
  <c r="G44" i="4"/>
  <c r="F44" i="4"/>
  <c r="E44" i="4"/>
  <c r="A43" i="4"/>
  <c r="AC42" i="4"/>
  <c r="AB42" i="4"/>
  <c r="X42" i="4"/>
  <c r="W42" i="4"/>
  <c r="V42" i="4"/>
  <c r="R42" i="4"/>
  <c r="Q42" i="4"/>
  <c r="P42" i="4"/>
  <c r="O42" i="4"/>
  <c r="M42" i="4"/>
  <c r="L42" i="4"/>
  <c r="K42" i="4"/>
  <c r="J42" i="4"/>
  <c r="H42" i="4"/>
  <c r="G42" i="4"/>
  <c r="F42" i="4"/>
  <c r="E42" i="4"/>
  <c r="AA38" i="4"/>
  <c r="Z38" i="4"/>
  <c r="AD38" i="4" s="1"/>
  <c r="Y38" i="4"/>
  <c r="S38" i="4"/>
  <c r="N38" i="4"/>
  <c r="I38" i="4"/>
  <c r="AA37" i="4"/>
  <c r="Z37" i="4"/>
  <c r="AD37" i="4" s="1"/>
  <c r="Y37" i="4"/>
  <c r="S37" i="4"/>
  <c r="N37" i="4"/>
  <c r="I37" i="4"/>
  <c r="AA36" i="4"/>
  <c r="AA42" i="4" s="1"/>
  <c r="Z36" i="4"/>
  <c r="AD36" i="4" s="1"/>
  <c r="AD42" i="4" s="1"/>
  <c r="Y36" i="4"/>
  <c r="Y42" i="4" s="1"/>
  <c r="S36" i="4"/>
  <c r="N36" i="4"/>
  <c r="I36" i="4"/>
  <c r="AA35" i="4"/>
  <c r="Z35" i="4"/>
  <c r="Y35" i="4"/>
  <c r="S35" i="4"/>
  <c r="N35" i="4"/>
  <c r="I35" i="4"/>
  <c r="A34" i="4"/>
  <c r="AC33" i="4"/>
  <c r="AB33" i="4"/>
  <c r="X33" i="4"/>
  <c r="W33" i="4"/>
  <c r="V33" i="4"/>
  <c r="R33" i="4"/>
  <c r="Q33" i="4"/>
  <c r="P33" i="4"/>
  <c r="O33" i="4"/>
  <c r="M33" i="4"/>
  <c r="L33" i="4"/>
  <c r="K33" i="4"/>
  <c r="J33" i="4"/>
  <c r="H33" i="4"/>
  <c r="G33" i="4"/>
  <c r="F33" i="4"/>
  <c r="E33" i="4"/>
  <c r="AA29" i="4"/>
  <c r="Z29" i="4"/>
  <c r="Y29" i="4"/>
  <c r="S29" i="4"/>
  <c r="N29" i="4"/>
  <c r="I29" i="4"/>
  <c r="AA28" i="4"/>
  <c r="Z28" i="4"/>
  <c r="AD28" i="4" s="1"/>
  <c r="Y28" i="4"/>
  <c r="S28" i="4"/>
  <c r="N28" i="4"/>
  <c r="I28" i="4"/>
  <c r="AA27" i="4"/>
  <c r="Z27" i="4"/>
  <c r="Z33" i="4" s="1"/>
  <c r="Y27" i="4"/>
  <c r="S27" i="4"/>
  <c r="N27" i="4"/>
  <c r="N33" i="4" s="1"/>
  <c r="I27" i="4"/>
  <c r="AA26" i="4"/>
  <c r="Z26" i="4"/>
  <c r="AD26" i="4" s="1"/>
  <c r="Y26" i="4"/>
  <c r="S26" i="4"/>
  <c r="N26" i="4"/>
  <c r="I26" i="4"/>
  <c r="A25" i="4"/>
  <c r="AC24" i="4"/>
  <c r="AB24" i="4"/>
  <c r="X24" i="4"/>
  <c r="W24" i="4"/>
  <c r="V24" i="4"/>
  <c r="R24" i="4"/>
  <c r="Q24" i="4"/>
  <c r="P24" i="4"/>
  <c r="O24" i="4"/>
  <c r="M24" i="4"/>
  <c r="L24" i="4"/>
  <c r="K24" i="4"/>
  <c r="J24" i="4"/>
  <c r="H24" i="4"/>
  <c r="G24" i="4"/>
  <c r="F24" i="4"/>
  <c r="E24" i="4"/>
  <c r="AA20" i="4"/>
  <c r="Z20" i="4"/>
  <c r="Z47" i="4" s="1"/>
  <c r="Y20" i="4"/>
  <c r="S20" i="4"/>
  <c r="S47" i="4" s="1"/>
  <c r="N20" i="4"/>
  <c r="N47" i="4" s="1"/>
  <c r="I20" i="4"/>
  <c r="I47" i="4" s="1"/>
  <c r="AA19" i="4"/>
  <c r="AA46" i="4" s="1"/>
  <c r="Z19" i="4"/>
  <c r="Z46" i="4" s="1"/>
  <c r="Y19" i="4"/>
  <c r="Y46" i="4" s="1"/>
  <c r="S19" i="4"/>
  <c r="N19" i="4"/>
  <c r="N46" i="4" s="1"/>
  <c r="I19" i="4"/>
  <c r="AA18" i="4"/>
  <c r="AA24" i="4" s="1"/>
  <c r="Z18" i="4"/>
  <c r="Z45" i="4" s="1"/>
  <c r="Y18" i="4"/>
  <c r="Y24" i="4" s="1"/>
  <c r="S18" i="4"/>
  <c r="S24" i="4" s="1"/>
  <c r="N18" i="4"/>
  <c r="N45" i="4" s="1"/>
  <c r="I18" i="4"/>
  <c r="I24" i="4" s="1"/>
  <c r="AA17" i="4"/>
  <c r="AA44" i="4" s="1"/>
  <c r="Z17" i="4"/>
  <c r="Z44" i="4" s="1"/>
  <c r="Y17" i="4"/>
  <c r="Y44" i="4" s="1"/>
  <c r="S17" i="4"/>
  <c r="N17" i="4"/>
  <c r="N44" i="4" s="1"/>
  <c r="I17" i="4"/>
  <c r="A16" i="4"/>
  <c r="A4" i="4"/>
  <c r="M64" i="3"/>
  <c r="I63" i="3"/>
  <c r="M63" i="3" s="1"/>
  <c r="M58" i="3"/>
  <c r="U57" i="3"/>
  <c r="M56" i="3"/>
  <c r="AB55" i="3"/>
  <c r="AC47" i="3"/>
  <c r="AB47" i="3"/>
  <c r="X47" i="3"/>
  <c r="W47" i="3"/>
  <c r="V47" i="3"/>
  <c r="R47" i="3"/>
  <c r="Q47" i="3"/>
  <c r="P47" i="3"/>
  <c r="O47" i="3"/>
  <c r="M47" i="3"/>
  <c r="L47" i="3"/>
  <c r="K47" i="3"/>
  <c r="J47" i="3"/>
  <c r="H47" i="3"/>
  <c r="G47" i="3"/>
  <c r="F47" i="3"/>
  <c r="E47" i="3"/>
  <c r="AC46" i="3"/>
  <c r="AB46" i="3"/>
  <c r="X46" i="3"/>
  <c r="W46" i="3"/>
  <c r="V46" i="3"/>
  <c r="R46" i="3"/>
  <c r="Q46" i="3"/>
  <c r="P46" i="3"/>
  <c r="O46" i="3"/>
  <c r="M46" i="3"/>
  <c r="L46" i="3"/>
  <c r="K46" i="3"/>
  <c r="J46" i="3"/>
  <c r="H46" i="3"/>
  <c r="G46" i="3"/>
  <c r="F46" i="3"/>
  <c r="E46" i="3"/>
  <c r="AC45" i="3"/>
  <c r="AB45" i="3"/>
  <c r="AB51" i="3" s="1"/>
  <c r="X45" i="3"/>
  <c r="W45" i="3"/>
  <c r="W51" i="3" s="1"/>
  <c r="V45" i="3"/>
  <c r="R45" i="3"/>
  <c r="R51" i="3" s="1"/>
  <c r="Q45" i="3"/>
  <c r="P45" i="3"/>
  <c r="P51" i="3" s="1"/>
  <c r="O45" i="3"/>
  <c r="M45" i="3"/>
  <c r="M51" i="3" s="1"/>
  <c r="L45" i="3"/>
  <c r="K45" i="3"/>
  <c r="K51" i="3" s="1"/>
  <c r="J45" i="3"/>
  <c r="H45" i="3"/>
  <c r="H51" i="3" s="1"/>
  <c r="G45" i="3"/>
  <c r="F45" i="3"/>
  <c r="F51" i="3" s="1"/>
  <c r="E45" i="3"/>
  <c r="X44" i="3"/>
  <c r="W44" i="3"/>
  <c r="V44" i="3"/>
  <c r="R44" i="3"/>
  <c r="Q44" i="3"/>
  <c r="P44" i="3"/>
  <c r="O44" i="3"/>
  <c r="M44" i="3"/>
  <c r="L44" i="3"/>
  <c r="K44" i="3"/>
  <c r="J44" i="3"/>
  <c r="H44" i="3"/>
  <c r="G44" i="3"/>
  <c r="F44" i="3"/>
  <c r="E44" i="3"/>
  <c r="A43" i="3"/>
  <c r="AC42" i="3"/>
  <c r="AB42" i="3"/>
  <c r="Y42" i="3"/>
  <c r="X42" i="3"/>
  <c r="W42" i="3"/>
  <c r="V42" i="3"/>
  <c r="S42" i="3"/>
  <c r="R42" i="3"/>
  <c r="Q42" i="3"/>
  <c r="P42" i="3"/>
  <c r="O42" i="3"/>
  <c r="M42" i="3"/>
  <c r="L42" i="3"/>
  <c r="K42" i="3"/>
  <c r="J42" i="3"/>
  <c r="H42" i="3"/>
  <c r="G42" i="3"/>
  <c r="F42" i="3"/>
  <c r="E42" i="3"/>
  <c r="AA38" i="3"/>
  <c r="Z38" i="3"/>
  <c r="AD38" i="3" s="1"/>
  <c r="N38" i="3"/>
  <c r="T38" i="3" s="1"/>
  <c r="I38" i="3"/>
  <c r="AA37" i="3"/>
  <c r="Z37" i="3"/>
  <c r="AD37" i="3" s="1"/>
  <c r="N37" i="3"/>
  <c r="T37" i="3" s="1"/>
  <c r="I37" i="3"/>
  <c r="AA36" i="3"/>
  <c r="AA42" i="3" s="1"/>
  <c r="Z36" i="3"/>
  <c r="Z42" i="3" s="1"/>
  <c r="N36" i="3"/>
  <c r="I36" i="3"/>
  <c r="AC35" i="3"/>
  <c r="AC44" i="3" s="1"/>
  <c r="AB35" i="3"/>
  <c r="AB44" i="3" s="1"/>
  <c r="AA35" i="3"/>
  <c r="Z35" i="3"/>
  <c r="N35" i="3"/>
  <c r="T35" i="3" s="1"/>
  <c r="I35" i="3"/>
  <c r="A34" i="3"/>
  <c r="AC33" i="3"/>
  <c r="AB33" i="3"/>
  <c r="X33" i="3"/>
  <c r="W33" i="3"/>
  <c r="V33" i="3"/>
  <c r="R33" i="3"/>
  <c r="Q33" i="3"/>
  <c r="P33" i="3"/>
  <c r="O33" i="3"/>
  <c r="M33" i="3"/>
  <c r="L33" i="3"/>
  <c r="K33" i="3"/>
  <c r="J33" i="3"/>
  <c r="H33" i="3"/>
  <c r="G33" i="3"/>
  <c r="F33" i="3"/>
  <c r="E33" i="3"/>
  <c r="AA29" i="3"/>
  <c r="Z29" i="3"/>
  <c r="Y29" i="3"/>
  <c r="N29" i="3"/>
  <c r="T29" i="3" s="1"/>
  <c r="I29" i="3"/>
  <c r="AA28" i="3"/>
  <c r="Z28" i="3"/>
  <c r="Y28" i="3"/>
  <c r="S28" i="3"/>
  <c r="N28" i="3"/>
  <c r="T28" i="3" s="1"/>
  <c r="I28" i="3"/>
  <c r="AA27" i="3"/>
  <c r="AA33" i="3" s="1"/>
  <c r="Z27" i="3"/>
  <c r="Y27" i="3"/>
  <c r="Y33" i="3" s="1"/>
  <c r="S27" i="3"/>
  <c r="S33" i="3" s="1"/>
  <c r="N27" i="3"/>
  <c r="N33" i="3" s="1"/>
  <c r="I27" i="3"/>
  <c r="I33" i="3" s="1"/>
  <c r="AA26" i="3"/>
  <c r="Z26" i="3"/>
  <c r="Y26" i="3"/>
  <c r="N26" i="3"/>
  <c r="I26" i="3"/>
  <c r="U26" i="3" s="1"/>
  <c r="A25" i="3"/>
  <c r="AC24" i="3"/>
  <c r="AB24" i="3"/>
  <c r="X24" i="3"/>
  <c r="W24" i="3"/>
  <c r="V24" i="3"/>
  <c r="R24" i="3"/>
  <c r="Q24" i="3"/>
  <c r="P24" i="3"/>
  <c r="O24" i="3"/>
  <c r="M24" i="3"/>
  <c r="L24" i="3"/>
  <c r="K24" i="3"/>
  <c r="J24" i="3"/>
  <c r="H24" i="3"/>
  <c r="G24" i="3"/>
  <c r="F24" i="3"/>
  <c r="E24" i="3"/>
  <c r="AA20" i="3"/>
  <c r="Z20" i="3"/>
  <c r="Z47" i="3" s="1"/>
  <c r="Y20" i="3"/>
  <c r="S20" i="3"/>
  <c r="S47" i="3" s="1"/>
  <c r="N20" i="3"/>
  <c r="I20" i="3"/>
  <c r="I47" i="3" s="1"/>
  <c r="AA19" i="3"/>
  <c r="Z19" i="3"/>
  <c r="AD19" i="3" s="1"/>
  <c r="Y19" i="3"/>
  <c r="S19" i="3"/>
  <c r="S46" i="3" s="1"/>
  <c r="N19" i="3"/>
  <c r="I19" i="3"/>
  <c r="I46" i="3" s="1"/>
  <c r="AA18" i="3"/>
  <c r="Z18" i="3"/>
  <c r="Z45" i="3" s="1"/>
  <c r="Y18" i="3"/>
  <c r="S18" i="3"/>
  <c r="S45" i="3" s="1"/>
  <c r="S51" i="3" s="1"/>
  <c r="N18" i="3"/>
  <c r="I18" i="3"/>
  <c r="I45" i="3" s="1"/>
  <c r="I51" i="3" s="1"/>
  <c r="AA17" i="3"/>
  <c r="Z17" i="3"/>
  <c r="AD17" i="3" s="1"/>
  <c r="Y17" i="3"/>
  <c r="S17" i="3"/>
  <c r="S44" i="3" s="1"/>
  <c r="N17" i="3"/>
  <c r="N44" i="3" s="1"/>
  <c r="I17" i="3"/>
  <c r="I44" i="3" s="1"/>
  <c r="A16" i="3"/>
  <c r="A4" i="3"/>
  <c r="M64" i="2"/>
  <c r="F63" i="2"/>
  <c r="F66" i="2" s="1"/>
  <c r="V57" i="2"/>
  <c r="AB55" i="2"/>
  <c r="AB47" i="2"/>
  <c r="X47" i="2"/>
  <c r="W47" i="2"/>
  <c r="V47" i="2"/>
  <c r="R47" i="2"/>
  <c r="Q47" i="2"/>
  <c r="P47" i="2"/>
  <c r="O47" i="2"/>
  <c r="M47" i="2"/>
  <c r="L47" i="2"/>
  <c r="K47" i="2"/>
  <c r="J47" i="2"/>
  <c r="H47" i="2"/>
  <c r="G47" i="2"/>
  <c r="F47" i="2"/>
  <c r="E47" i="2"/>
  <c r="AB46" i="2"/>
  <c r="X46" i="2"/>
  <c r="W46" i="2"/>
  <c r="V46" i="2"/>
  <c r="R46" i="2"/>
  <c r="Q46" i="2"/>
  <c r="P46" i="2"/>
  <c r="O46" i="2"/>
  <c r="M46" i="2"/>
  <c r="L46" i="2"/>
  <c r="K46" i="2"/>
  <c r="J46" i="2"/>
  <c r="H46" i="2"/>
  <c r="G46" i="2"/>
  <c r="F46" i="2"/>
  <c r="E46" i="2"/>
  <c r="AB45" i="2"/>
  <c r="AB51" i="2" s="1"/>
  <c r="X45" i="2"/>
  <c r="X51" i="2" s="1"/>
  <c r="W45" i="2"/>
  <c r="W51" i="2" s="1"/>
  <c r="V45" i="2"/>
  <c r="V51" i="2" s="1"/>
  <c r="R45" i="2"/>
  <c r="R51" i="2" s="1"/>
  <c r="Q45" i="2"/>
  <c r="Q51" i="2" s="1"/>
  <c r="P45" i="2"/>
  <c r="P51" i="2" s="1"/>
  <c r="O45" i="2"/>
  <c r="O51" i="2" s="1"/>
  <c r="M45" i="2"/>
  <c r="M51" i="2" s="1"/>
  <c r="L45" i="2"/>
  <c r="L51" i="2" s="1"/>
  <c r="K45" i="2"/>
  <c r="K51" i="2" s="1"/>
  <c r="J45" i="2"/>
  <c r="J51" i="2" s="1"/>
  <c r="H45" i="2"/>
  <c r="H51" i="2" s="1"/>
  <c r="G45" i="2"/>
  <c r="G51" i="2" s="1"/>
  <c r="F45" i="2"/>
  <c r="F51" i="2" s="1"/>
  <c r="E45" i="2"/>
  <c r="E51" i="2" s="1"/>
  <c r="AB44" i="2"/>
  <c r="X44" i="2"/>
  <c r="W44" i="2"/>
  <c r="V44" i="2"/>
  <c r="R44" i="2"/>
  <c r="Q44" i="2"/>
  <c r="P44" i="2"/>
  <c r="O44" i="2"/>
  <c r="M44" i="2"/>
  <c r="L44" i="2"/>
  <c r="K44" i="2"/>
  <c r="J44" i="2"/>
  <c r="H44" i="2"/>
  <c r="G44" i="2"/>
  <c r="F44" i="2"/>
  <c r="E44" i="2"/>
  <c r="A43" i="2"/>
  <c r="AB42" i="2"/>
  <c r="X42" i="2"/>
  <c r="W42" i="2"/>
  <c r="V42" i="2"/>
  <c r="R42" i="2"/>
  <c r="Q42" i="2"/>
  <c r="P42" i="2"/>
  <c r="O42" i="2"/>
  <c r="M42" i="2"/>
  <c r="L42" i="2"/>
  <c r="K42" i="2"/>
  <c r="J42" i="2"/>
  <c r="H42" i="2"/>
  <c r="G42" i="2"/>
  <c r="F42" i="2"/>
  <c r="E42" i="2"/>
  <c r="AA38" i="2"/>
  <c r="Z38" i="2"/>
  <c r="Y38" i="2"/>
  <c r="AC38" i="2" s="1"/>
  <c r="AC38" i="1" s="1"/>
  <c r="S38" i="2"/>
  <c r="N38" i="2"/>
  <c r="T38" i="2" s="1"/>
  <c r="I38" i="2"/>
  <c r="AA37" i="2"/>
  <c r="Z37" i="2"/>
  <c r="Y37" i="2"/>
  <c r="AC37" i="2" s="1"/>
  <c r="S37" i="2"/>
  <c r="N37" i="2"/>
  <c r="T37" i="2" s="1"/>
  <c r="I37" i="2"/>
  <c r="AA36" i="2"/>
  <c r="AA42" i="2" s="1"/>
  <c r="Z36" i="2"/>
  <c r="Z42" i="2" s="1"/>
  <c r="Y36" i="2"/>
  <c r="Y42" i="2" s="1"/>
  <c r="S36" i="2"/>
  <c r="S42" i="2" s="1"/>
  <c r="N36" i="2"/>
  <c r="N42" i="2" s="1"/>
  <c r="I36" i="2"/>
  <c r="I42" i="2" s="1"/>
  <c r="AC35" i="2"/>
  <c r="AC35" i="1" s="1"/>
  <c r="AA35" i="2"/>
  <c r="Z35" i="2"/>
  <c r="AD35" i="2" s="1"/>
  <c r="Y35" i="2"/>
  <c r="S35" i="2"/>
  <c r="N35" i="2"/>
  <c r="I35" i="2"/>
  <c r="A34" i="2"/>
  <c r="AB33" i="2"/>
  <c r="X33" i="2"/>
  <c r="W33" i="2"/>
  <c r="V33" i="2"/>
  <c r="R33" i="2"/>
  <c r="Q33" i="2"/>
  <c r="P33" i="2"/>
  <c r="O33" i="2"/>
  <c r="M33" i="2"/>
  <c r="L33" i="2"/>
  <c r="K33" i="2"/>
  <c r="J33" i="2"/>
  <c r="H33" i="2"/>
  <c r="G33" i="2"/>
  <c r="F33" i="2"/>
  <c r="E33" i="2"/>
  <c r="AA29" i="2"/>
  <c r="Z29" i="2"/>
  <c r="Y29" i="2"/>
  <c r="AC29" i="2" s="1"/>
  <c r="S29" i="2"/>
  <c r="N29" i="2"/>
  <c r="T29" i="2" s="1"/>
  <c r="I29" i="2"/>
  <c r="AA28" i="2"/>
  <c r="Z28" i="2"/>
  <c r="Y28" i="2"/>
  <c r="AC28" i="2" s="1"/>
  <c r="S28" i="2"/>
  <c r="N28" i="2"/>
  <c r="T28" i="2" s="1"/>
  <c r="I28" i="2"/>
  <c r="AA27" i="2"/>
  <c r="AA33" i="2" s="1"/>
  <c r="Z27" i="2"/>
  <c r="Z33" i="2" s="1"/>
  <c r="Y27" i="2"/>
  <c r="Y33" i="2" s="1"/>
  <c r="S27" i="2"/>
  <c r="S33" i="2" s="1"/>
  <c r="N27" i="2"/>
  <c r="N33" i="2" s="1"/>
  <c r="I27" i="2"/>
  <c r="I33" i="2" s="1"/>
  <c r="AA26" i="2"/>
  <c r="Z26" i="2"/>
  <c r="Y26" i="2"/>
  <c r="AC26" i="2" s="1"/>
  <c r="S26" i="2"/>
  <c r="N26" i="2"/>
  <c r="T26" i="2" s="1"/>
  <c r="I26" i="2"/>
  <c r="A25" i="2"/>
  <c r="AB24" i="2"/>
  <c r="X24" i="2"/>
  <c r="W24" i="2"/>
  <c r="V24" i="2"/>
  <c r="R24" i="2"/>
  <c r="Q24" i="2"/>
  <c r="P24" i="2"/>
  <c r="O24" i="2"/>
  <c r="M24" i="2"/>
  <c r="L24" i="2"/>
  <c r="K24" i="2"/>
  <c r="J24" i="2"/>
  <c r="H24" i="2"/>
  <c r="G24" i="2"/>
  <c r="F24" i="2"/>
  <c r="E24" i="2"/>
  <c r="AA20" i="2"/>
  <c r="Z20" i="2"/>
  <c r="Z47" i="2" s="1"/>
  <c r="Y20" i="2"/>
  <c r="S20" i="2"/>
  <c r="S47" i="2" s="1"/>
  <c r="N20" i="2"/>
  <c r="I20" i="2"/>
  <c r="I47" i="2" s="1"/>
  <c r="AA19" i="2"/>
  <c r="Z19" i="2"/>
  <c r="Z46" i="2" s="1"/>
  <c r="Y19" i="2"/>
  <c r="S19" i="2"/>
  <c r="S46" i="2" s="1"/>
  <c r="N19" i="2"/>
  <c r="I19" i="2"/>
  <c r="I46" i="2" s="1"/>
  <c r="AA18" i="2"/>
  <c r="Z18" i="2"/>
  <c r="Z45" i="2" s="1"/>
  <c r="Z51" i="2" s="1"/>
  <c r="Y18" i="2"/>
  <c r="S18" i="2"/>
  <c r="S45" i="2" s="1"/>
  <c r="S51" i="2" s="1"/>
  <c r="N18" i="2"/>
  <c r="I18" i="2"/>
  <c r="I45" i="2" s="1"/>
  <c r="I51" i="2" s="1"/>
  <c r="AA17" i="2"/>
  <c r="Z17" i="2"/>
  <c r="Z44" i="2" s="1"/>
  <c r="Y17" i="2"/>
  <c r="S17" i="2"/>
  <c r="S44" i="2" s="1"/>
  <c r="N17" i="2"/>
  <c r="I17" i="2"/>
  <c r="I44" i="2" s="1"/>
  <c r="A16" i="2"/>
  <c r="A4" i="2"/>
  <c r="F65" i="1"/>
  <c r="I64" i="1"/>
  <c r="F64" i="1"/>
  <c r="F58" i="1"/>
  <c r="V56" i="1"/>
  <c r="F56" i="1"/>
  <c r="F63" i="1" s="1"/>
  <c r="Y55" i="1"/>
  <c r="V55" i="1"/>
  <c r="V57" i="1" s="1"/>
  <c r="X47" i="1"/>
  <c r="W47" i="1"/>
  <c r="V47" i="1"/>
  <c r="R47" i="1"/>
  <c r="Q47" i="1"/>
  <c r="P47" i="1"/>
  <c r="O47" i="1"/>
  <c r="L47" i="1"/>
  <c r="X46" i="1"/>
  <c r="W46" i="1"/>
  <c r="V46" i="1"/>
  <c r="R46" i="1"/>
  <c r="Q46" i="1"/>
  <c r="P46" i="1"/>
  <c r="O46" i="1"/>
  <c r="L46" i="1"/>
  <c r="X45" i="1"/>
  <c r="X51" i="1" s="1"/>
  <c r="W45" i="1"/>
  <c r="W51" i="1" s="1"/>
  <c r="V45" i="1"/>
  <c r="V51" i="1" s="1"/>
  <c r="R45" i="1"/>
  <c r="R51" i="1" s="1"/>
  <c r="Q45" i="1"/>
  <c r="Q51" i="1" s="1"/>
  <c r="P45" i="1"/>
  <c r="P51" i="1" s="1"/>
  <c r="O45" i="1"/>
  <c r="O51" i="1" s="1"/>
  <c r="L45" i="1"/>
  <c r="L51" i="1" s="1"/>
  <c r="X44" i="1"/>
  <c r="W44" i="1"/>
  <c r="V44" i="1"/>
  <c r="R44" i="1"/>
  <c r="Q44" i="1"/>
  <c r="P44" i="1"/>
  <c r="O44" i="1"/>
  <c r="L44" i="1"/>
  <c r="AB42" i="1"/>
  <c r="X42" i="1"/>
  <c r="W42" i="1"/>
  <c r="V42" i="1"/>
  <c r="R42" i="1"/>
  <c r="Q42" i="1"/>
  <c r="P42" i="1"/>
  <c r="O42" i="1"/>
  <c r="L42" i="1"/>
  <c r="G42" i="1"/>
  <c r="Y38" i="1"/>
  <c r="S38" i="1"/>
  <c r="M38" i="1"/>
  <c r="K38" i="1"/>
  <c r="J38" i="1"/>
  <c r="N38" i="1" s="1"/>
  <c r="T38" i="1" s="1"/>
  <c r="H38" i="1"/>
  <c r="F38" i="1"/>
  <c r="AA38" i="1" s="1"/>
  <c r="E38" i="1"/>
  <c r="AC37" i="1"/>
  <c r="Y37" i="1"/>
  <c r="S37" i="1"/>
  <c r="M37" i="1"/>
  <c r="K37" i="1"/>
  <c r="J37" i="1"/>
  <c r="H37" i="1"/>
  <c r="F37" i="1"/>
  <c r="E37" i="1"/>
  <c r="I37" i="1" s="1"/>
  <c r="Y36" i="1"/>
  <c r="S36" i="1"/>
  <c r="S42" i="1" s="1"/>
  <c r="M36" i="1"/>
  <c r="K36" i="1"/>
  <c r="K42" i="1" s="1"/>
  <c r="J36" i="1"/>
  <c r="H36" i="1"/>
  <c r="H42" i="1" s="1"/>
  <c r="F36" i="1"/>
  <c r="E36" i="1"/>
  <c r="I36" i="1" s="1"/>
  <c r="Y35" i="1"/>
  <c r="S35" i="1"/>
  <c r="M35" i="1"/>
  <c r="K35" i="1"/>
  <c r="J35" i="1"/>
  <c r="N35" i="1" s="1"/>
  <c r="T35" i="1" s="1"/>
  <c r="H35" i="1"/>
  <c r="F35" i="1"/>
  <c r="AA35" i="1" s="1"/>
  <c r="E35" i="1"/>
  <c r="AB33" i="1"/>
  <c r="X33" i="1"/>
  <c r="W33" i="1"/>
  <c r="V33" i="1"/>
  <c r="R33" i="1"/>
  <c r="Q33" i="1"/>
  <c r="P33" i="1"/>
  <c r="O33" i="1"/>
  <c r="L33" i="1"/>
  <c r="G33" i="1"/>
  <c r="Y29" i="1"/>
  <c r="S29" i="1"/>
  <c r="M29" i="1"/>
  <c r="K29" i="1"/>
  <c r="J29" i="1"/>
  <c r="N29" i="1" s="1"/>
  <c r="T29" i="1" s="1"/>
  <c r="H29" i="1"/>
  <c r="F29" i="1"/>
  <c r="AA29" i="1" s="1"/>
  <c r="E29" i="1"/>
  <c r="Y28" i="1"/>
  <c r="S28" i="1"/>
  <c r="M28" i="1"/>
  <c r="K28" i="1"/>
  <c r="J28" i="1"/>
  <c r="N28" i="1" s="1"/>
  <c r="T28" i="1" s="1"/>
  <c r="H28" i="1"/>
  <c r="F28" i="1"/>
  <c r="AA28" i="1" s="1"/>
  <c r="E28" i="1"/>
  <c r="Y27" i="1"/>
  <c r="Y33" i="1" s="1"/>
  <c r="S27" i="1"/>
  <c r="S33" i="1" s="1"/>
  <c r="M27" i="1"/>
  <c r="M33" i="1" s="1"/>
  <c r="K27" i="1"/>
  <c r="K33" i="1" s="1"/>
  <c r="J27" i="1"/>
  <c r="J33" i="1" s="1"/>
  <c r="H27" i="1"/>
  <c r="H33" i="1" s="1"/>
  <c r="F27" i="1"/>
  <c r="F33" i="1" s="1"/>
  <c r="E27" i="1"/>
  <c r="Y26" i="1"/>
  <c r="S26" i="1"/>
  <c r="M26" i="1"/>
  <c r="K26" i="1"/>
  <c r="J26" i="1"/>
  <c r="N26" i="1" s="1"/>
  <c r="T26" i="1" s="1"/>
  <c r="H26" i="1"/>
  <c r="F26" i="1"/>
  <c r="AA26" i="1" s="1"/>
  <c r="E26" i="1"/>
  <c r="X24" i="1"/>
  <c r="W24" i="1"/>
  <c r="V24" i="1"/>
  <c r="R24" i="1"/>
  <c r="Q24" i="1"/>
  <c r="P24" i="1"/>
  <c r="O24" i="1"/>
  <c r="L24" i="1"/>
  <c r="Y20" i="1"/>
  <c r="Y47" i="1" s="1"/>
  <c r="S20" i="1"/>
  <c r="S47" i="1" s="1"/>
  <c r="M20" i="1"/>
  <c r="M47" i="1" s="1"/>
  <c r="K20" i="1"/>
  <c r="K47" i="1" s="1"/>
  <c r="J20" i="1"/>
  <c r="J47" i="1" s="1"/>
  <c r="H20" i="1"/>
  <c r="H47" i="1" s="1"/>
  <c r="G20" i="1"/>
  <c r="AB20" i="1" s="1"/>
  <c r="AB47" i="1" s="1"/>
  <c r="F20" i="1"/>
  <c r="E20" i="1"/>
  <c r="Z20" i="1" s="1"/>
  <c r="Y19" i="1"/>
  <c r="S19" i="1"/>
  <c r="S46" i="1" s="1"/>
  <c r="M19" i="1"/>
  <c r="K19" i="1"/>
  <c r="K46" i="1" s="1"/>
  <c r="J19" i="1"/>
  <c r="H19" i="1"/>
  <c r="H46" i="1" s="1"/>
  <c r="G19" i="1"/>
  <c r="AB19" i="1" s="1"/>
  <c r="AB46" i="1" s="1"/>
  <c r="F19" i="1"/>
  <c r="F46" i="1" s="1"/>
  <c r="E19" i="1"/>
  <c r="Z19" i="1" s="1"/>
  <c r="Y18" i="1"/>
  <c r="Y45" i="1" s="1"/>
  <c r="S18" i="1"/>
  <c r="M18" i="1"/>
  <c r="M45" i="1" s="1"/>
  <c r="K18" i="1"/>
  <c r="J18" i="1"/>
  <c r="J45" i="1" s="1"/>
  <c r="H18" i="1"/>
  <c r="G18" i="1"/>
  <c r="AB18" i="1" s="1"/>
  <c r="F18" i="1"/>
  <c r="E18" i="1"/>
  <c r="Z18" i="1" s="1"/>
  <c r="Y17" i="1"/>
  <c r="S17" i="1"/>
  <c r="S44" i="1" s="1"/>
  <c r="M17" i="1"/>
  <c r="K17" i="1"/>
  <c r="K44" i="1" s="1"/>
  <c r="J17" i="1"/>
  <c r="H17" i="1"/>
  <c r="H44" i="1" s="1"/>
  <c r="G17" i="1"/>
  <c r="AB17" i="1" s="1"/>
  <c r="AB44" i="1" s="1"/>
  <c r="F17" i="1"/>
  <c r="F44" i="1" s="1"/>
  <c r="E17" i="1"/>
  <c r="Z17" i="1" s="1"/>
  <c r="I44" i="4" l="1"/>
  <c r="S44" i="4"/>
  <c r="I46" i="4"/>
  <c r="S33" i="4"/>
  <c r="J44" i="1"/>
  <c r="M44" i="1"/>
  <c r="Y44" i="1"/>
  <c r="F45" i="1"/>
  <c r="H45" i="1"/>
  <c r="H51" i="1" s="1"/>
  <c r="K45" i="1"/>
  <c r="K51" i="1" s="1"/>
  <c r="S45" i="1"/>
  <c r="S51" i="1" s="1"/>
  <c r="J46" i="1"/>
  <c r="J51" i="1" s="1"/>
  <c r="M46" i="1"/>
  <c r="M51" i="1" s="1"/>
  <c r="Y46" i="1"/>
  <c r="Y51" i="1" s="1"/>
  <c r="F47" i="1"/>
  <c r="I26" i="1"/>
  <c r="U26" i="1" s="1"/>
  <c r="AC26" i="1"/>
  <c r="I27" i="1"/>
  <c r="I28" i="1"/>
  <c r="U28" i="1" s="1"/>
  <c r="AC28" i="1"/>
  <c r="I29" i="1"/>
  <c r="U29" i="1" s="1"/>
  <c r="AC29" i="1"/>
  <c r="I35" i="1"/>
  <c r="U35" i="1" s="1"/>
  <c r="F42" i="1"/>
  <c r="J42" i="1"/>
  <c r="M42" i="1"/>
  <c r="Y42" i="1"/>
  <c r="AA37" i="1"/>
  <c r="N37" i="1"/>
  <c r="T37" i="1" s="1"/>
  <c r="I38" i="1"/>
  <c r="U38" i="1" s="1"/>
  <c r="M64" i="1"/>
  <c r="N44" i="2"/>
  <c r="Y44" i="2"/>
  <c r="AA44" i="2"/>
  <c r="N45" i="2"/>
  <c r="Y45" i="2"/>
  <c r="AA45" i="2"/>
  <c r="N46" i="2"/>
  <c r="Y46" i="2"/>
  <c r="AA46" i="2"/>
  <c r="N47" i="2"/>
  <c r="Y47" i="2"/>
  <c r="AA47" i="2"/>
  <c r="U26" i="2"/>
  <c r="AD26" i="2"/>
  <c r="I56" i="2" s="1"/>
  <c r="U28" i="2"/>
  <c r="AD28" i="2"/>
  <c r="U29" i="2"/>
  <c r="AD29" i="2"/>
  <c r="I58" i="2" s="1"/>
  <c r="T35" i="2"/>
  <c r="U35" i="2" s="1"/>
  <c r="Y44" i="3"/>
  <c r="AA44" i="3"/>
  <c r="T18" i="3"/>
  <c r="Y45" i="3"/>
  <c r="AA45" i="3"/>
  <c r="N42" i="3"/>
  <c r="T36" i="3"/>
  <c r="T42" i="3" s="1"/>
  <c r="I24" i="5"/>
  <c r="S24" i="5"/>
  <c r="Z45" i="5"/>
  <c r="I42" i="5"/>
  <c r="S42" i="5"/>
  <c r="AA45" i="6"/>
  <c r="Y47" i="6"/>
  <c r="AA33" i="6"/>
  <c r="Y44" i="6"/>
  <c r="N42" i="6"/>
  <c r="Q51" i="6"/>
  <c r="N46" i="3"/>
  <c r="Y46" i="3"/>
  <c r="AA46" i="3"/>
  <c r="T20" i="3"/>
  <c r="T47" i="3" s="1"/>
  <c r="Y47" i="3"/>
  <c r="AA47" i="3"/>
  <c r="AD26" i="3"/>
  <c r="AD44" i="3" s="1"/>
  <c r="AD27" i="3"/>
  <c r="U28" i="3"/>
  <c r="AD28" i="3"/>
  <c r="AD46" i="3" s="1"/>
  <c r="U29" i="3"/>
  <c r="AD29" i="3"/>
  <c r="U35" i="3"/>
  <c r="AD35" i="3"/>
  <c r="I42" i="3"/>
  <c r="E51" i="3"/>
  <c r="G51" i="3"/>
  <c r="J51" i="3"/>
  <c r="L51" i="3"/>
  <c r="O51" i="3"/>
  <c r="Q51" i="3"/>
  <c r="V51" i="3"/>
  <c r="X51" i="3"/>
  <c r="AC51" i="3"/>
  <c r="T26" i="4"/>
  <c r="U26" i="4" s="1"/>
  <c r="Y45" i="4"/>
  <c r="AA45" i="4"/>
  <c r="T29" i="4"/>
  <c r="Y47" i="4"/>
  <c r="AA33" i="4"/>
  <c r="T35" i="4"/>
  <c r="T36" i="4"/>
  <c r="U36" i="4" s="1"/>
  <c r="N42" i="4"/>
  <c r="E51" i="4"/>
  <c r="G51" i="4"/>
  <c r="J51" i="4"/>
  <c r="L51" i="4"/>
  <c r="O51" i="4"/>
  <c r="Q51" i="4"/>
  <c r="V51" i="4"/>
  <c r="X51" i="4"/>
  <c r="AC51" i="4"/>
  <c r="T17" i="5"/>
  <c r="T19" i="5"/>
  <c r="N44" i="5"/>
  <c r="T27" i="5"/>
  <c r="U27" i="5" s="1"/>
  <c r="N46" i="5"/>
  <c r="N51" i="5" s="1"/>
  <c r="T29" i="5"/>
  <c r="U29" i="5" s="1"/>
  <c r="T35" i="5"/>
  <c r="U35" i="5" s="1"/>
  <c r="T36" i="5"/>
  <c r="T37" i="5"/>
  <c r="T38" i="5"/>
  <c r="U38" i="5" s="1"/>
  <c r="E51" i="5"/>
  <c r="J51" i="5"/>
  <c r="L51" i="5"/>
  <c r="Q51" i="5"/>
  <c r="V51" i="5"/>
  <c r="X51" i="5"/>
  <c r="AC51" i="5"/>
  <c r="S44" i="6"/>
  <c r="AD26" i="6"/>
  <c r="I46" i="6"/>
  <c r="S33" i="6"/>
  <c r="AD28" i="6"/>
  <c r="AD36" i="6"/>
  <c r="AD37" i="6"/>
  <c r="I47" i="6"/>
  <c r="AD38" i="6"/>
  <c r="E51" i="6"/>
  <c r="G51" i="6"/>
  <c r="J51" i="6"/>
  <c r="L51" i="6"/>
  <c r="O51" i="6"/>
  <c r="V51" i="6"/>
  <c r="X51" i="6"/>
  <c r="AB51" i="6"/>
  <c r="I33" i="1"/>
  <c r="M56" i="2"/>
  <c r="I56" i="1"/>
  <c r="I63" i="2"/>
  <c r="M58" i="2"/>
  <c r="I58" i="1"/>
  <c r="I63" i="1" s="1"/>
  <c r="Z24" i="1"/>
  <c r="AB45" i="1"/>
  <c r="AB51" i="1" s="1"/>
  <c r="AB24" i="1"/>
  <c r="I42" i="1"/>
  <c r="U37" i="1"/>
  <c r="M63" i="1"/>
  <c r="F66" i="1"/>
  <c r="M58" i="1"/>
  <c r="N17" i="1"/>
  <c r="AA17" i="1"/>
  <c r="AA44" i="1" s="1"/>
  <c r="AC17" i="1"/>
  <c r="AC44" i="1" s="1"/>
  <c r="I18" i="1"/>
  <c r="N18" i="1"/>
  <c r="AA18" i="1"/>
  <c r="AC18" i="1"/>
  <c r="I19" i="1"/>
  <c r="N19" i="1"/>
  <c r="AA19" i="1"/>
  <c r="AA46" i="1" s="1"/>
  <c r="AC19" i="1"/>
  <c r="AC46" i="1" s="1"/>
  <c r="I20" i="1"/>
  <c r="N20" i="1"/>
  <c r="AA20" i="1"/>
  <c r="AA47" i="1" s="1"/>
  <c r="AC20" i="1"/>
  <c r="AC47" i="1" s="1"/>
  <c r="E24" i="1"/>
  <c r="G24" i="1"/>
  <c r="K24" i="1"/>
  <c r="M24" i="1"/>
  <c r="S24" i="1"/>
  <c r="Y24" i="1"/>
  <c r="Z26" i="1"/>
  <c r="AD26" i="1" s="1"/>
  <c r="Z27" i="1"/>
  <c r="AC27" i="1"/>
  <c r="AC33" i="1" s="1"/>
  <c r="Z28" i="1"/>
  <c r="AD28" i="1" s="1"/>
  <c r="Z29" i="1"/>
  <c r="AD29" i="1" s="1"/>
  <c r="E33" i="1"/>
  <c r="Z35" i="1"/>
  <c r="AD35" i="1" s="1"/>
  <c r="Z36" i="1"/>
  <c r="Z37" i="1"/>
  <c r="AD37" i="1" s="1"/>
  <c r="Z38" i="1"/>
  <c r="AD38" i="1" s="1"/>
  <c r="E42" i="1"/>
  <c r="E44" i="1"/>
  <c r="G44" i="1"/>
  <c r="E45" i="1"/>
  <c r="G45" i="1"/>
  <c r="E46" i="1"/>
  <c r="G46" i="1"/>
  <c r="E47" i="1"/>
  <c r="G47" i="1"/>
  <c r="AB55" i="1"/>
  <c r="T17" i="2"/>
  <c r="T44" i="2" s="1"/>
  <c r="T18" i="2"/>
  <c r="T19" i="2"/>
  <c r="T46" i="2" s="1"/>
  <c r="T20" i="2"/>
  <c r="T47" i="2" s="1"/>
  <c r="N24" i="2"/>
  <c r="Z24" i="2"/>
  <c r="AC27" i="2"/>
  <c r="AC33" i="2" s="1"/>
  <c r="U37" i="2"/>
  <c r="AD37" i="2"/>
  <c r="U38" i="2"/>
  <c r="AD38" i="2"/>
  <c r="Y51" i="4"/>
  <c r="I17" i="1"/>
  <c r="F24" i="1"/>
  <c r="H24" i="1"/>
  <c r="J24" i="1"/>
  <c r="N27" i="1"/>
  <c r="AA27" i="1"/>
  <c r="AA33" i="1" s="1"/>
  <c r="N36" i="1"/>
  <c r="AA36" i="1"/>
  <c r="AA42" i="1" s="1"/>
  <c r="M56" i="1"/>
  <c r="U17" i="2"/>
  <c r="AC17" i="2"/>
  <c r="AC44" i="2" s="1"/>
  <c r="U18" i="2"/>
  <c r="AC18" i="2"/>
  <c r="U19" i="2"/>
  <c r="U46" i="2" s="1"/>
  <c r="AC19" i="2"/>
  <c r="AC46" i="2" s="1"/>
  <c r="U20" i="2"/>
  <c r="U47" i="2" s="1"/>
  <c r="AC20" i="2"/>
  <c r="AC47" i="2" s="1"/>
  <c r="I24" i="2"/>
  <c r="S24" i="2"/>
  <c r="Y24" i="2"/>
  <c r="AA24" i="2"/>
  <c r="T27" i="2"/>
  <c r="T33" i="2" s="1"/>
  <c r="AD27" i="2"/>
  <c r="U37" i="3"/>
  <c r="U38" i="3"/>
  <c r="T36" i="2"/>
  <c r="T42" i="2" s="1"/>
  <c r="M63" i="2"/>
  <c r="T17" i="3"/>
  <c r="T44" i="3" s="1"/>
  <c r="U18" i="3"/>
  <c r="AD18" i="3"/>
  <c r="T19" i="3"/>
  <c r="T46" i="3" s="1"/>
  <c r="U20" i="3"/>
  <c r="AD20" i="3"/>
  <c r="AD47" i="3" s="1"/>
  <c r="N24" i="3"/>
  <c r="Z24" i="3"/>
  <c r="T27" i="3"/>
  <c r="T33" i="3" s="1"/>
  <c r="Z33" i="3"/>
  <c r="U36" i="3"/>
  <c r="U42" i="3" s="1"/>
  <c r="Z44" i="3"/>
  <c r="N45" i="3"/>
  <c r="Z46" i="3"/>
  <c r="Z51" i="3" s="1"/>
  <c r="N47" i="3"/>
  <c r="N51" i="4"/>
  <c r="Z51" i="4"/>
  <c r="AD18" i="4"/>
  <c r="T19" i="4"/>
  <c r="N24" i="4"/>
  <c r="T28" i="4"/>
  <c r="U28" i="4"/>
  <c r="AD29" i="4"/>
  <c r="I33" i="4"/>
  <c r="Y33" i="4"/>
  <c r="AD35" i="4"/>
  <c r="I42" i="4"/>
  <c r="S42" i="4"/>
  <c r="T38" i="4"/>
  <c r="U38" i="4" s="1"/>
  <c r="Z42" i="4"/>
  <c r="S45" i="4"/>
  <c r="S46" i="4"/>
  <c r="AA47" i="4"/>
  <c r="AA51" i="4" s="1"/>
  <c r="Y57" i="4"/>
  <c r="AB56" i="4"/>
  <c r="AB57" i="4" s="1"/>
  <c r="N66" i="4"/>
  <c r="M63" i="4"/>
  <c r="U36" i="2"/>
  <c r="U42" i="2" s="1"/>
  <c r="AC36" i="2"/>
  <c r="U17" i="3"/>
  <c r="U44" i="3" s="1"/>
  <c r="U19" i="3"/>
  <c r="U46" i="3" s="1"/>
  <c r="I24" i="3"/>
  <c r="S24" i="3"/>
  <c r="Y24" i="3"/>
  <c r="AA24" i="3"/>
  <c r="U27" i="3"/>
  <c r="U33" i="3" s="1"/>
  <c r="AD36" i="3"/>
  <c r="AD42" i="3" s="1"/>
  <c r="T17" i="4"/>
  <c r="T44" i="4" s="1"/>
  <c r="U19" i="4"/>
  <c r="AD20" i="4"/>
  <c r="AD47" i="4" s="1"/>
  <c r="Z24" i="4"/>
  <c r="T27" i="4"/>
  <c r="T33" i="4" s="1"/>
  <c r="U29" i="4"/>
  <c r="U35" i="4"/>
  <c r="T37" i="4"/>
  <c r="U37" i="4" s="1"/>
  <c r="U42" i="4" s="1"/>
  <c r="I45" i="4"/>
  <c r="I51" i="4" s="1"/>
  <c r="U17" i="5"/>
  <c r="Z44" i="5"/>
  <c r="AD17" i="5"/>
  <c r="AD44" i="5" s="1"/>
  <c r="Y51" i="6"/>
  <c r="AD17" i="4"/>
  <c r="AD44" i="4" s="1"/>
  <c r="T18" i="4"/>
  <c r="AD19" i="4"/>
  <c r="AD46" i="4" s="1"/>
  <c r="T20" i="4"/>
  <c r="AD27" i="4"/>
  <c r="AD33" i="4" s="1"/>
  <c r="AD18" i="5"/>
  <c r="Z47" i="5"/>
  <c r="Z51" i="5" s="1"/>
  <c r="AD20" i="5"/>
  <c r="AD47" i="5" s="1"/>
  <c r="N24" i="5"/>
  <c r="I33" i="5"/>
  <c r="AD36" i="5"/>
  <c r="AD42" i="5" s="1"/>
  <c r="N42" i="5"/>
  <c r="Y45" i="5"/>
  <c r="Y51" i="5" s="1"/>
  <c r="AA45" i="5"/>
  <c r="AA51" i="5" s="1"/>
  <c r="I46" i="5"/>
  <c r="I51" i="5" s="1"/>
  <c r="S46" i="5"/>
  <c r="S51" i="5" s="1"/>
  <c r="N45" i="6"/>
  <c r="Z45" i="6"/>
  <c r="Z51" i="6" s="1"/>
  <c r="AD18" i="6"/>
  <c r="N46" i="6"/>
  <c r="T19" i="6"/>
  <c r="U19" i="6" s="1"/>
  <c r="N24" i="6"/>
  <c r="T28" i="6"/>
  <c r="U28" i="6" s="1"/>
  <c r="AD29" i="6"/>
  <c r="I33" i="6"/>
  <c r="AD35" i="6"/>
  <c r="I42" i="6"/>
  <c r="S42" i="6"/>
  <c r="T38" i="6"/>
  <c r="U38" i="6"/>
  <c r="Z42" i="6"/>
  <c r="S45" i="6"/>
  <c r="S46" i="6"/>
  <c r="AA47" i="6"/>
  <c r="AA51" i="6" s="1"/>
  <c r="M63" i="6"/>
  <c r="T18" i="5"/>
  <c r="U18" i="5" s="1"/>
  <c r="U19" i="5"/>
  <c r="AD19" i="5"/>
  <c r="AD46" i="5" s="1"/>
  <c r="T20" i="5"/>
  <c r="T47" i="5" s="1"/>
  <c r="T26" i="5"/>
  <c r="T44" i="5" s="1"/>
  <c r="AD27" i="5"/>
  <c r="AD33" i="5" s="1"/>
  <c r="T28" i="5"/>
  <c r="T46" i="5" s="1"/>
  <c r="N33" i="5"/>
  <c r="Z33" i="5"/>
  <c r="U37" i="5"/>
  <c r="Y57" i="5"/>
  <c r="AB56" i="5"/>
  <c r="AB57" i="5" s="1"/>
  <c r="I66" i="5"/>
  <c r="M66" i="5" s="1"/>
  <c r="M63" i="5"/>
  <c r="T17" i="6"/>
  <c r="T44" i="6" s="1"/>
  <c r="AD20" i="6"/>
  <c r="AD47" i="6" s="1"/>
  <c r="Z24" i="6"/>
  <c r="T27" i="6"/>
  <c r="T33" i="6" s="1"/>
  <c r="U29" i="6"/>
  <c r="U35" i="6"/>
  <c r="T37" i="6"/>
  <c r="U37" i="6" s="1"/>
  <c r="I45" i="6"/>
  <c r="I51" i="6" s="1"/>
  <c r="AD17" i="6"/>
  <c r="T18" i="6"/>
  <c r="AD19" i="6"/>
  <c r="AD46" i="6" s="1"/>
  <c r="T20" i="6"/>
  <c r="AD27" i="6"/>
  <c r="T42" i="5" l="1"/>
  <c r="U36" i="5"/>
  <c r="U45" i="5" s="1"/>
  <c r="Y51" i="3"/>
  <c r="Y51" i="2"/>
  <c r="F51" i="1"/>
  <c r="AD44" i="6"/>
  <c r="U42" i="6"/>
  <c r="U42" i="5"/>
  <c r="U47" i="3"/>
  <c r="U44" i="2"/>
  <c r="Z45" i="1"/>
  <c r="AD42" i="6"/>
  <c r="AD33" i="3"/>
  <c r="I65" i="3" s="1"/>
  <c r="AA51" i="3"/>
  <c r="AA51" i="2"/>
  <c r="N51" i="2"/>
  <c r="I65" i="6"/>
  <c r="AD33" i="6"/>
  <c r="U46" i="6"/>
  <c r="S51" i="6"/>
  <c r="T42" i="6"/>
  <c r="N51" i="6"/>
  <c r="U20" i="5"/>
  <c r="U47" i="5" s="1"/>
  <c r="T47" i="4"/>
  <c r="U20" i="4"/>
  <c r="U47" i="4" s="1"/>
  <c r="T45" i="4"/>
  <c r="T24" i="4"/>
  <c r="U26" i="5"/>
  <c r="U46" i="4"/>
  <c r="T33" i="5"/>
  <c r="S51" i="4"/>
  <c r="T42" i="4"/>
  <c r="AD45" i="4"/>
  <c r="AD51" i="4" s="1"/>
  <c r="AD24" i="4"/>
  <c r="U18" i="4"/>
  <c r="U17" i="4"/>
  <c r="U44" i="4" s="1"/>
  <c r="U45" i="3"/>
  <c r="U51" i="3" s="1"/>
  <c r="U24" i="3"/>
  <c r="U24" i="2"/>
  <c r="T45" i="3"/>
  <c r="T51" i="3" s="1"/>
  <c r="U27" i="2"/>
  <c r="U33" i="2" s="1"/>
  <c r="T45" i="2"/>
  <c r="T51" i="2" s="1"/>
  <c r="T24" i="2"/>
  <c r="G51" i="1"/>
  <c r="I47" i="1"/>
  <c r="I46" i="1"/>
  <c r="AA45" i="1"/>
  <c r="AA51" i="1" s="1"/>
  <c r="AA24" i="1"/>
  <c r="I45" i="1"/>
  <c r="I51" i="1" s="1"/>
  <c r="I24" i="1"/>
  <c r="AD20" i="1"/>
  <c r="AD47" i="1" s="1"/>
  <c r="AD18" i="1"/>
  <c r="Z44" i="1"/>
  <c r="AD19" i="1"/>
  <c r="AD46" i="1" s="1"/>
  <c r="T47" i="6"/>
  <c r="U20" i="6"/>
  <c r="U47" i="6" s="1"/>
  <c r="T45" i="6"/>
  <c r="T24" i="6"/>
  <c r="T45" i="5"/>
  <c r="T51" i="5" s="1"/>
  <c r="T24" i="5"/>
  <c r="U27" i="6"/>
  <c r="U33" i="6" s="1"/>
  <c r="T46" i="6"/>
  <c r="AD45" i="6"/>
  <c r="AD51" i="6" s="1"/>
  <c r="AD24" i="6"/>
  <c r="U18" i="6"/>
  <c r="U17" i="6"/>
  <c r="U44" i="6" s="1"/>
  <c r="AD45" i="5"/>
  <c r="AD51" i="5" s="1"/>
  <c r="AD24" i="5"/>
  <c r="U28" i="5"/>
  <c r="U33" i="5" s="1"/>
  <c r="U44" i="5"/>
  <c r="AC42" i="2"/>
  <c r="AC36" i="1"/>
  <c r="AC42" i="1" s="1"/>
  <c r="U27" i="4"/>
  <c r="U33" i="4" s="1"/>
  <c r="T46" i="4"/>
  <c r="N51" i="3"/>
  <c r="AD45" i="3"/>
  <c r="AD51" i="3" s="1"/>
  <c r="AD24" i="3"/>
  <c r="AD36" i="2"/>
  <c r="AD42" i="2" s="1"/>
  <c r="I65" i="2"/>
  <c r="AD33" i="2"/>
  <c r="AC45" i="2"/>
  <c r="AC51" i="2" s="1"/>
  <c r="AC24" i="2"/>
  <c r="N42" i="1"/>
  <c r="T36" i="1"/>
  <c r="N33" i="1"/>
  <c r="T27" i="1"/>
  <c r="I44" i="1"/>
  <c r="T24" i="3"/>
  <c r="AD20" i="2"/>
  <c r="AD47" i="2" s="1"/>
  <c r="AD19" i="2"/>
  <c r="AD46" i="2" s="1"/>
  <c r="AD18" i="2"/>
  <c r="AD17" i="2"/>
  <c r="AD44" i="2" s="1"/>
  <c r="E51" i="1"/>
  <c r="Z42" i="1"/>
  <c r="AD36" i="1"/>
  <c r="AD42" i="1" s="1"/>
  <c r="Z33" i="1"/>
  <c r="AD27" i="1"/>
  <c r="AD33" i="1" s="1"/>
  <c r="N47" i="1"/>
  <c r="T20" i="1"/>
  <c r="T47" i="1" s="1"/>
  <c r="N46" i="1"/>
  <c r="T19" i="1"/>
  <c r="T46" i="1" s="1"/>
  <c r="AC45" i="1"/>
  <c r="AC51" i="1" s="1"/>
  <c r="AC24" i="1"/>
  <c r="N45" i="1"/>
  <c r="N51" i="1" s="1"/>
  <c r="N24" i="1"/>
  <c r="T18" i="1"/>
  <c r="N44" i="1"/>
  <c r="T17" i="1"/>
  <c r="T44" i="1" s="1"/>
  <c r="Z47" i="1"/>
  <c r="AD17" i="1"/>
  <c r="AD44" i="1" s="1"/>
  <c r="I66" i="2"/>
  <c r="M66" i="2" s="1"/>
  <c r="Z46" i="1"/>
  <c r="Z51" i="1" l="1"/>
  <c r="Y56" i="3"/>
  <c r="I66" i="3"/>
  <c r="M66" i="3" s="1"/>
  <c r="M65" i="3"/>
  <c r="T45" i="1"/>
  <c r="T51" i="1" s="1"/>
  <c r="T24" i="1"/>
  <c r="AD45" i="2"/>
  <c r="AD51" i="2" s="1"/>
  <c r="AD24" i="2"/>
  <c r="T33" i="1"/>
  <c r="U27" i="1"/>
  <c r="U33" i="1" s="1"/>
  <c r="T42" i="1"/>
  <c r="U36" i="1"/>
  <c r="U42" i="1" s="1"/>
  <c r="AD45" i="1"/>
  <c r="AD51" i="1" s="1"/>
  <c r="AD24" i="1"/>
  <c r="U18" i="1"/>
  <c r="U19" i="1"/>
  <c r="U46" i="1" s="1"/>
  <c r="U20" i="1"/>
  <c r="U47" i="1" s="1"/>
  <c r="T51" i="4"/>
  <c r="M65" i="6"/>
  <c r="Y56" i="6"/>
  <c r="I66" i="6"/>
  <c r="M66" i="6" s="1"/>
  <c r="U17" i="1"/>
  <c r="U44" i="1" s="1"/>
  <c r="M65" i="2"/>
  <c r="Y56" i="2"/>
  <c r="I65" i="1"/>
  <c r="U24" i="6"/>
  <c r="U45" i="6"/>
  <c r="U51" i="6" s="1"/>
  <c r="T51" i="6"/>
  <c r="U45" i="2"/>
  <c r="U51" i="2" s="1"/>
  <c r="U24" i="4"/>
  <c r="U45" i="4"/>
  <c r="U51" i="4" s="1"/>
  <c r="U46" i="5"/>
  <c r="U51" i="5" s="1"/>
  <c r="U24" i="5"/>
  <c r="Y57" i="3" l="1"/>
  <c r="AB56" i="3"/>
  <c r="AB57" i="3" s="1"/>
  <c r="Y56" i="1"/>
  <c r="M65" i="1"/>
  <c r="I66" i="1"/>
  <c r="M66" i="1" s="1"/>
  <c r="Y57" i="6"/>
  <c r="AB56" i="6"/>
  <c r="AB57" i="6" s="1"/>
  <c r="Z57" i="2"/>
  <c r="AB56" i="2"/>
  <c r="AB57" i="2" s="1"/>
  <c r="U45" i="1"/>
  <c r="U51" i="1" s="1"/>
  <c r="U24" i="1"/>
  <c r="AB56" i="1" l="1"/>
  <c r="AB57" i="1" s="1"/>
  <c r="Z57" i="1"/>
</calcChain>
</file>

<file path=xl/sharedStrings.xml><?xml version="1.0" encoding="utf-8"?>
<sst xmlns="http://schemas.openxmlformats.org/spreadsheetml/2006/main" count="743" uniqueCount="123">
  <si>
    <t>Appendix 23</t>
  </si>
  <si>
    <t>FAR No. 4</t>
  </si>
  <si>
    <t>CONSOLIDATED MONTHLY REPORT OF DISBURSEMENTS</t>
  </si>
  <si>
    <t>For the month of AUGUST 2019</t>
  </si>
  <si>
    <t>Department: Department of Education</t>
  </si>
  <si>
    <t>Entity Name: SCHOOLS DIVISION OF ALAMINOS CITY</t>
  </si>
  <si>
    <t>Operating Unit: ____________________________________________</t>
  </si>
  <si>
    <t>MONTHLY REPORT OF DISBURSEMENTS</t>
  </si>
  <si>
    <t>Organization Code (UACS): 070010801006</t>
  </si>
  <si>
    <t>Funding Source Code (as clustered): 0101101</t>
  </si>
  <si>
    <t>(e.g. Old Fund Code: 101,102, 151)</t>
  </si>
  <si>
    <t>PARTICULARS</t>
  </si>
  <si>
    <t>Entity Name: SCHOOLS DIVISION OFFICE OF ALAMINOS CITY</t>
  </si>
  <si>
    <t>Department: Department of Education, Secondary</t>
  </si>
  <si>
    <t>Entity Name: ALAMINOS CITY NATIONAL HIGH SCHOOL (IU)</t>
  </si>
  <si>
    <t>CURRENT YEAR BUDGET</t>
  </si>
  <si>
    <t>Organization Code (UACS): 07001091433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</si>
  <si>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</si>
  <si>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</si>
  <si>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</si>
  <si>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</si>
  <si>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</si>
  <si>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</si>
  <si>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</si>
  <si>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</si>
  <si>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</si>
  <si>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</si>
  <si>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</si>
  <si>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</si>
  <si>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</si>
  <si>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</si>
  <si>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</si>
  <si>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</si>
  <si>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</si>
  <si>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</si>
  <si>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</si>
  <si>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</si>
  <si>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</si>
  <si>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</si>
  <si>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</si>
  <si>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</si>
  <si>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</si>
  <si>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JULY</t>
  </si>
  <si>
    <t>Notice of Cash Allocation (NCA)</t>
  </si>
  <si>
    <t>e.g. Reasons</t>
  </si>
  <si>
    <t>MDS Checks Issued</t>
  </si>
  <si>
    <t xml:space="preserve">for over or </t>
  </si>
  <si>
    <t>Advice to Debit Account</t>
  </si>
  <si>
    <t>under spending</t>
  </si>
  <si>
    <t>Tax Remittance Advices Issued (TRA)</t>
  </si>
  <si>
    <t>plan</t>
  </si>
  <si>
    <t>Cash Disbursement Ceiling (CDC)</t>
  </si>
  <si>
    <t>Non-Cash Availment Authority (NCAA)</t>
  </si>
  <si>
    <t>Others (CDT, BTr Docs Stamp, etc.)</t>
  </si>
  <si>
    <t xml:space="preserve">TOTAL </t>
  </si>
  <si>
    <t xml:space="preserve">      </t>
  </si>
  <si>
    <t>Notice of Cash Allocation</t>
  </si>
  <si>
    <t>AUGUST</t>
  </si>
  <si>
    <t>Tax Remittance Advices Issued</t>
  </si>
  <si>
    <t>Cash Disbursement Ceiling</t>
  </si>
  <si>
    <t>Non-Cash Availment Authority</t>
  </si>
  <si>
    <t>Others (CDT, Docs Stamp, etc.)</t>
  </si>
  <si>
    <t>SEPTEMBER</t>
  </si>
  <si>
    <t>SUMMARY:</t>
  </si>
  <si>
    <t>3rd QUARTER</t>
  </si>
  <si>
    <t>Previous Report</t>
  </si>
  <si>
    <t>This Month</t>
  </si>
  <si>
    <t xml:space="preserve">                              As of Date                        </t>
  </si>
  <si>
    <t xml:space="preserve">       This Month      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</si>
  <si>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</si>
  <si>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</si>
  <si>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</si>
  <si>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</si>
  <si>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</si>
  <si>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</si>
  <si>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>(Over)/Under spending</t>
  </si>
  <si>
    <t>TRA</t>
  </si>
  <si>
    <t>CDC</t>
  </si>
  <si>
    <t>NCAA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</si>
  <si>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</si>
  <si>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</si>
  <si>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</si>
  <si>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</si>
  <si>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r>
      <t>Less:</t>
    </r>
    <r>
      <rPr>
        <sz val="13"/>
        <rFont val="Times New Roman"/>
        <family val="1"/>
      </rPr>
      <t xml:space="preserve"> Lapsed NCA</t>
    </r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</si>
  <si>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</si>
  <si>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</si>
  <si>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</si>
  <si>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</si>
  <si>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Certified Correct:</t>
  </si>
  <si>
    <t>Approved By:</t>
  </si>
  <si>
    <t>MILARD N. CATABAY</t>
  </si>
  <si>
    <t>RICARDO D. ADVIENTO</t>
  </si>
  <si>
    <t>Accountant I</t>
  </si>
  <si>
    <t>NELSON R. NACAR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</si>
  <si>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</si>
  <si>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t>DANILO C. SISON, Ed.D., CESO V</t>
  </si>
  <si>
    <t>Officer-In-Charge - Office of the Principal IV</t>
  </si>
  <si>
    <t>Agency Chief Accountant</t>
  </si>
  <si>
    <r>
      <t>Less:</t>
    </r>
    <r>
      <rPr>
        <sz val="13"/>
        <rFont val="Times New Roman"/>
        <family val="1"/>
      </rPr>
      <t xml:space="preserve"> Lapsed NCA</t>
    </r>
  </si>
  <si>
    <t>Schools Division Superintendent</t>
  </si>
  <si>
    <t>Date: ____________________________</t>
  </si>
  <si>
    <t>Entity Name: ALOS NATIONAL HIGH SCHOOL</t>
  </si>
  <si>
    <t>Entity Name: SAN VICENTE NATIONAL HIGH SCHOOL</t>
  </si>
  <si>
    <t>Organization Code (UACS):</t>
  </si>
  <si>
    <t>Entity Name: TELBANG NATIONAL HIGH SCHOOL</t>
  </si>
  <si>
    <t>Organization Code (UACS): 070010901440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</si>
  <si>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</si>
  <si>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</si>
  <si>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t xml:space="preserve">Previous Report 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</si>
  <si>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</si>
  <si>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</si>
  <si>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t xml:space="preserve">       This month  </t>
  </si>
  <si>
    <t>ROGINA B. RARIZA</t>
  </si>
  <si>
    <t>REY B. PASCUA</t>
  </si>
  <si>
    <t>ADAS III/Senior Bookkeeper</t>
  </si>
  <si>
    <t>GENARO R. SINDAYEN JR.</t>
  </si>
  <si>
    <t>School Head</t>
  </si>
  <si>
    <t>CYNTHIA B. TABLANG, Ed.D.</t>
  </si>
  <si>
    <t>OIC/School Principal II</t>
  </si>
  <si>
    <r>
      <t>Less:</t>
    </r>
    <r>
      <rPr>
        <sz val="13"/>
        <rFont val="Times New Roman"/>
        <family val="1"/>
      </rPr>
      <t xml:space="preserve"> Notice of Transfer Allocations (NTA)* issued </t>
    </r>
  </si>
  <si>
    <r>
      <t>Less:</t>
    </r>
    <r>
      <rPr>
        <sz val="13"/>
        <rFont val="Times New Roman"/>
        <family val="1"/>
      </rPr>
      <t xml:space="preserve"> Lapsed NCA</t>
    </r>
  </si>
  <si>
    <t>ROXELLE BELANY P. MUNDO</t>
  </si>
  <si>
    <t>ROWENA R. SIGNEY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</si>
</sst>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??.00_);_(@_)"/>
    <numFmt numFmtId="168" formatCode="_-* #,##0.00_-;\-* #,##0.00_-;_-* &quot;-&quot;??_-;_-@"/>
  </numFmts>
  <fonts count="24" x14ac:knownFonts="1">
    <font>
      <sz val="10"/>
      <color rgb="FF000000"/>
      <name val="Arial"/>
    </font>
    <font>
      <sz val="13"/>
      <name val="Times New Roman"/>
      <family val="1"/>
    </font>
    <font>
      <i/>
      <sz val="24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3"/>
      <color rgb="FF000000"/>
      <name val="Times New Roman"/>
      <family val="1"/>
    </font>
    <font>
      <b/>
      <u/>
      <sz val="13"/>
      <name val="Times New Roman"/>
      <family val="1"/>
    </font>
    <font>
      <b/>
      <u/>
      <sz val="13"/>
      <name val="Times New Roman"/>
      <family val="1"/>
    </font>
    <font>
      <sz val="13"/>
      <name val="Arial Narrow"/>
      <family val="2"/>
    </font>
    <font>
      <b/>
      <i/>
      <sz val="13"/>
      <name val="Times New Roman"/>
      <family val="1"/>
    </font>
    <font>
      <b/>
      <sz val="13"/>
      <name val="Arial Narrow"/>
      <family val="2"/>
    </font>
    <font>
      <b/>
      <sz val="13"/>
      <color rgb="FFFF0000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3" fillId="0" borderId="27" xfId="0" quotePrefix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vertical="center"/>
    </xf>
    <xf numFmtId="165" fontId="1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vertical="center"/>
    </xf>
    <xf numFmtId="165" fontId="1" fillId="0" borderId="32" xfId="0" applyNumberFormat="1" applyFont="1" applyBorder="1" applyAlignment="1">
      <alignment vertical="center"/>
    </xf>
    <xf numFmtId="165" fontId="1" fillId="0" borderId="33" xfId="0" applyNumberFormat="1" applyFont="1" applyBorder="1" applyAlignment="1">
      <alignment vertical="center"/>
    </xf>
    <xf numFmtId="165" fontId="1" fillId="0" borderId="34" xfId="0" applyNumberFormat="1" applyFont="1" applyBorder="1" applyAlignment="1">
      <alignment vertical="center"/>
    </xf>
    <xf numFmtId="165" fontId="1" fillId="0" borderId="35" xfId="0" applyNumberFormat="1" applyFont="1" applyBorder="1" applyAlignment="1">
      <alignment vertical="center"/>
    </xf>
    <xf numFmtId="165" fontId="1" fillId="0" borderId="36" xfId="0" applyNumberFormat="1" applyFont="1" applyBorder="1" applyAlignment="1">
      <alignment vertical="center"/>
    </xf>
    <xf numFmtId="165" fontId="1" fillId="0" borderId="37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vertical="center"/>
    </xf>
    <xf numFmtId="165" fontId="1" fillId="0" borderId="38" xfId="0" applyNumberFormat="1" applyFont="1" applyBorder="1" applyAlignment="1">
      <alignment vertical="center"/>
    </xf>
    <xf numFmtId="165" fontId="1" fillId="0" borderId="2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165" fontId="1" fillId="0" borderId="29" xfId="0" applyNumberFormat="1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65" fontId="1" fillId="0" borderId="42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vertical="center"/>
    </xf>
    <xf numFmtId="165" fontId="1" fillId="0" borderId="44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vertical="center"/>
    </xf>
    <xf numFmtId="165" fontId="1" fillId="0" borderId="46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8" fillId="0" borderId="0" xfId="0" applyNumberFormat="1" applyFont="1"/>
    <xf numFmtId="166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left" vertical="center"/>
    </xf>
    <xf numFmtId="164" fontId="1" fillId="0" borderId="48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15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2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49" fontId="8" fillId="0" borderId="14" xfId="0" applyNumberFormat="1" applyFont="1" applyBorder="1" applyAlignment="1">
      <alignment horizontal="center"/>
    </xf>
    <xf numFmtId="0" fontId="10" fillId="0" borderId="14" xfId="0" applyFont="1" applyBorder="1"/>
    <xf numFmtId="165" fontId="1" fillId="0" borderId="47" xfId="0" applyNumberFormat="1" applyFont="1" applyBorder="1" applyAlignment="1">
      <alignment horizontal="center" vertical="center"/>
    </xf>
    <xf numFmtId="0" fontId="10" fillId="0" borderId="47" xfId="0" applyFont="1" applyBorder="1"/>
    <xf numFmtId="165" fontId="1" fillId="0" borderId="14" xfId="0" applyNumberFormat="1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0" fillId="0" borderId="34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/>
    <xf numFmtId="0" fontId="10" fillId="0" borderId="6" xfId="0" applyFont="1" applyBorder="1"/>
    <xf numFmtId="0" fontId="1" fillId="0" borderId="16" xfId="0" applyFont="1" applyBorder="1" applyAlignment="1">
      <alignment horizontal="center" vertical="center"/>
    </xf>
    <xf numFmtId="0" fontId="10" fillId="0" borderId="15" xfId="0" applyFont="1" applyBorder="1"/>
    <xf numFmtId="0" fontId="1" fillId="0" borderId="11" xfId="0" applyFont="1" applyBorder="1" applyAlignment="1">
      <alignment horizontal="center" vertical="center"/>
    </xf>
    <xf numFmtId="0" fontId="10" fillId="0" borderId="20" xfId="0" applyFont="1" applyBorder="1"/>
    <xf numFmtId="0" fontId="8" fillId="0" borderId="12" xfId="0" applyFont="1" applyBorder="1" applyAlignment="1">
      <alignment horizontal="center" vertical="center"/>
    </xf>
    <xf numFmtId="0" fontId="10" fillId="0" borderId="21" xfId="0" applyFont="1" applyBorder="1"/>
    <xf numFmtId="0" fontId="8" fillId="0" borderId="3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18" xfId="0" applyFont="1" applyBorder="1"/>
    <xf numFmtId="0" fontId="1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/>
    </xf>
    <xf numFmtId="0" fontId="10" fillId="0" borderId="40" xfId="0" applyFont="1" applyBorder="1"/>
    <xf numFmtId="0" fontId="8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0" fillId="0" borderId="19" xfId="0" applyFont="1" applyBorder="1"/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2" fillId="0" borderId="4" xfId="0" quotePrefix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10" fillId="0" borderId="8" xfId="0" applyFont="1" applyBorder="1"/>
    <xf numFmtId="0" fontId="10" fillId="0" borderId="13" xfId="0" applyFont="1" applyBorder="1"/>
    <xf numFmtId="0" fontId="8" fillId="0" borderId="7" xfId="0" applyFont="1" applyBorder="1" applyAlignment="1">
      <alignment horizontal="center" vertical="center" wrapText="1"/>
    </xf>
    <xf numFmtId="0" fontId="10" fillId="0" borderId="17" xfId="0" applyFont="1" applyBorder="1"/>
    <xf numFmtId="0" fontId="10" fillId="0" borderId="24" xfId="0" applyFont="1" applyBorder="1"/>
    <xf numFmtId="0" fontId="8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left" vertical="center"/>
    </xf>
    <xf numFmtId="167" fontId="1" fillId="0" borderId="14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23" fillId="0" borderId="0" xfId="0" applyFont="1"/>
    <xf numFmtId="165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</sheetPr>
  <dimension ref="A1:AE1000"/>
  <sheetViews>
    <sheetView topLeftCell="A13" workbookViewId="0">
      <selection activeCell="E17" sqref="E17:F17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7" width="6.42578125" customWidth="1"/>
    <col min="8" max="8" width="17.85546875" customWidth="1"/>
    <col min="9" max="9" width="20.85546875" customWidth="1"/>
    <col min="10" max="10" width="13.140625" customWidth="1"/>
    <col min="11" max="11" width="8.7109375" customWidth="1"/>
    <col min="12" max="12" width="6.42578125" customWidth="1"/>
    <col min="13" max="13" width="16.8554687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5703125" customWidth="1"/>
    <col min="21" max="21" width="17.28515625" customWidth="1"/>
    <col min="22" max="22" width="9.710937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6.85546875" customWidth="1"/>
    <col min="30" max="30" width="19.140625" customWidth="1"/>
    <col min="31" max="31" width="16.425781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0" t="s">
        <v>1</v>
      </c>
      <c r="AE2" s="141"/>
    </row>
    <row r="3" spans="1:31" ht="37.5" customHeight="1" x14ac:dyDescent="0.2">
      <c r="A3" s="149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70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5.75" customHeight="1" x14ac:dyDescent="0.2">
      <c r="A5" s="178" t="s">
        <v>4</v>
      </c>
      <c r="B5" s="141"/>
      <c r="C5" s="141"/>
      <c r="D5" s="141"/>
      <c r="E5" s="141"/>
      <c r="F5" s="14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78" t="s">
        <v>5</v>
      </c>
      <c r="B6" s="141"/>
      <c r="C6" s="141"/>
      <c r="D6" s="141"/>
      <c r="E6" s="141"/>
      <c r="F6" s="141"/>
      <c r="G6" s="141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78" t="s">
        <v>6</v>
      </c>
      <c r="B7" s="141"/>
      <c r="C7" s="141"/>
      <c r="D7" s="141"/>
      <c r="E7" s="141"/>
      <c r="F7" s="141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78" t="s">
        <v>8</v>
      </c>
      <c r="B8" s="141"/>
      <c r="C8" s="141"/>
      <c r="D8" s="141"/>
      <c r="E8" s="141"/>
      <c r="F8" s="141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78" t="s">
        <v>9</v>
      </c>
      <c r="B9" s="141"/>
      <c r="C9" s="141"/>
      <c r="D9" s="141"/>
      <c r="E9" s="141"/>
      <c r="F9" s="141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4"/>
      <c r="B10" s="2"/>
      <c r="C10" s="4"/>
      <c r="D10" s="4" t="s">
        <v>10</v>
      </c>
      <c r="E10" s="4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9" t="s">
        <v>11</v>
      </c>
      <c r="B12" s="180"/>
      <c r="C12" s="180"/>
      <c r="D12" s="181"/>
      <c r="E12" s="152" t="s">
        <v>15</v>
      </c>
      <c r="F12" s="153"/>
      <c r="G12" s="153"/>
      <c r="H12" s="153"/>
      <c r="I12" s="154"/>
      <c r="J12" s="152" t="s">
        <v>17</v>
      </c>
      <c r="K12" s="153"/>
      <c r="L12" s="153"/>
      <c r="M12" s="153"/>
      <c r="N12" s="153"/>
      <c r="O12" s="153"/>
      <c r="P12" s="153"/>
      <c r="Q12" s="153"/>
      <c r="R12" s="153"/>
      <c r="S12" s="153"/>
      <c r="T12" s="154"/>
      <c r="U12" s="184" t="s">
        <v>18</v>
      </c>
      <c r="V12" s="152" t="s">
        <v>19</v>
      </c>
      <c r="W12" s="153"/>
      <c r="X12" s="153"/>
      <c r="Y12" s="154"/>
      <c r="Z12" s="152" t="s">
        <v>20</v>
      </c>
      <c r="AA12" s="153"/>
      <c r="AB12" s="153"/>
      <c r="AC12" s="153"/>
      <c r="AD12" s="154"/>
      <c r="AE12" s="161" t="s">
        <v>21</v>
      </c>
    </row>
    <row r="13" spans="1:31" ht="22.5" customHeight="1" x14ac:dyDescent="0.2">
      <c r="A13" s="182"/>
      <c r="B13" s="141"/>
      <c r="C13" s="141"/>
      <c r="D13" s="162"/>
      <c r="E13" s="168" t="s">
        <v>22</v>
      </c>
      <c r="F13" s="157" t="s">
        <v>23</v>
      </c>
      <c r="G13" s="164" t="s">
        <v>24</v>
      </c>
      <c r="H13" s="157" t="s">
        <v>25</v>
      </c>
      <c r="I13" s="159" t="s">
        <v>26</v>
      </c>
      <c r="J13" s="188" t="s">
        <v>27</v>
      </c>
      <c r="K13" s="143"/>
      <c r="L13" s="143"/>
      <c r="M13" s="143"/>
      <c r="N13" s="156"/>
      <c r="O13" s="155" t="s">
        <v>28</v>
      </c>
      <c r="P13" s="143"/>
      <c r="Q13" s="143"/>
      <c r="R13" s="143"/>
      <c r="S13" s="156"/>
      <c r="T13" s="187" t="s">
        <v>26</v>
      </c>
      <c r="U13" s="185"/>
      <c r="V13" s="168" t="s">
        <v>22</v>
      </c>
      <c r="W13" s="157" t="s">
        <v>23</v>
      </c>
      <c r="X13" s="157" t="s">
        <v>25</v>
      </c>
      <c r="Y13" s="159" t="s">
        <v>26</v>
      </c>
      <c r="Z13" s="168" t="s">
        <v>22</v>
      </c>
      <c r="AA13" s="157" t="s">
        <v>23</v>
      </c>
      <c r="AB13" s="164" t="s">
        <v>24</v>
      </c>
      <c r="AC13" s="157" t="s">
        <v>25</v>
      </c>
      <c r="AD13" s="159" t="s">
        <v>26</v>
      </c>
      <c r="AE13" s="162"/>
    </row>
    <row r="14" spans="1:31" ht="38.25" customHeight="1" x14ac:dyDescent="0.2">
      <c r="A14" s="183"/>
      <c r="B14" s="143"/>
      <c r="C14" s="143"/>
      <c r="D14" s="163"/>
      <c r="E14" s="169"/>
      <c r="F14" s="158"/>
      <c r="G14" s="158"/>
      <c r="H14" s="158"/>
      <c r="I14" s="160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0"/>
      <c r="U14" s="186"/>
      <c r="V14" s="169"/>
      <c r="W14" s="158"/>
      <c r="X14" s="158"/>
      <c r="Y14" s="160"/>
      <c r="Z14" s="169"/>
      <c r="AA14" s="158"/>
      <c r="AB14" s="158"/>
      <c r="AC14" s="158"/>
      <c r="AD14" s="160"/>
      <c r="AE14" s="163"/>
    </row>
    <row r="15" spans="1:31" ht="17.25" customHeight="1" x14ac:dyDescent="0.2">
      <c r="A15" s="177" t="s">
        <v>30</v>
      </c>
      <c r="B15" s="153"/>
      <c r="C15" s="153"/>
      <c r="D15" s="154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4" t="s">
        <v>42</v>
      </c>
      <c r="B16" s="25"/>
      <c r="C16" s="25"/>
      <c r="D16" s="26"/>
      <c r="E16" s="7"/>
      <c r="F16" s="8"/>
      <c r="G16" s="8"/>
      <c r="H16" s="8"/>
      <c r="I16" s="10"/>
      <c r="J16" s="7"/>
      <c r="K16" s="27"/>
      <c r="L16" s="27"/>
      <c r="M16" s="27"/>
      <c r="N16" s="29"/>
      <c r="O16" s="27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6"/>
    </row>
    <row r="17" spans="1:31" ht="17.25" customHeight="1" x14ac:dyDescent="0.2">
      <c r="A17" s="35" t="s">
        <v>43</v>
      </c>
      <c r="B17" s="37"/>
      <c r="C17" s="3"/>
      <c r="D17" s="38"/>
      <c r="E17" s="43">
        <f>SUM(DO!E17,ACNHS!E17,TNHS!E17,ANHS!E17,SVNHS!E17)</f>
        <v>31569939</v>
      </c>
      <c r="F17" s="44">
        <f>SUM(DO!F17,ACNHS!F17,TNHS!F17,ANHS!F17,SVNHS!F17)</f>
        <v>6367653</v>
      </c>
      <c r="G17" s="44">
        <f>SUM(DO!G17,ACNHS!G17,TNHS!G17,ANHS!G17,SVNHS!G17)</f>
        <v>0</v>
      </c>
      <c r="H17" s="44">
        <f>SUM(DO!H17,ACNHS!H17,TNHS!H17,ANHS!H17,SVNHS!H17)</f>
        <v>0</v>
      </c>
      <c r="I17" s="42">
        <f t="shared" ref="I17:I20" si="0">SUM(E17:H17)</f>
        <v>37937592</v>
      </c>
      <c r="J17" s="46">
        <f>SUM(DO!J17,ACNHS!J17,TNHS!J17,ANHS!J17,SVNHS!J17)</f>
        <v>0</v>
      </c>
      <c r="K17" s="41">
        <f>SUM(DO!K17,ACNHS!K17,TNHS!K17,ANHS!K17,SVNHS!K17)</f>
        <v>0</v>
      </c>
      <c r="L17" s="44"/>
      <c r="M17" s="41">
        <f>SUM(DO!M17,ACNHS!M17,TNHS!M17,ANHS!M17,SVNHS!M17)</f>
        <v>0</v>
      </c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2">
        <f t="shared" ref="T17:T20" si="3">N17+S17</f>
        <v>0</v>
      </c>
      <c r="U17" s="45">
        <f t="shared" ref="U17:U20" si="4">I17+T17</f>
        <v>37937592</v>
      </c>
      <c r="V17" s="43"/>
      <c r="W17" s="41"/>
      <c r="X17" s="41"/>
      <c r="Y17" s="47">
        <f t="shared" ref="Y17:Y20" si="5">SUM(V17:X17)</f>
        <v>0</v>
      </c>
      <c r="Z17" s="43">
        <f t="shared" ref="Z17:AC17" si="6">E17+J17+O17+V17</f>
        <v>31569939</v>
      </c>
      <c r="AA17" s="41">
        <f t="shared" si="6"/>
        <v>6367653</v>
      </c>
      <c r="AB17" s="41">
        <f t="shared" si="6"/>
        <v>0</v>
      </c>
      <c r="AC17" s="41">
        <f t="shared" si="6"/>
        <v>0</v>
      </c>
      <c r="AD17" s="48">
        <f t="shared" ref="AD17:AD20" si="7">SUM(Z17:AC17)</f>
        <v>37937592</v>
      </c>
      <c r="AE17" s="52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43">
        <f>SUM(DO!E18,ACNHS!E18,TNHS!E18,ANHS!E18,SVNHS!E18)</f>
        <v>14958106.6</v>
      </c>
      <c r="F18" s="44">
        <f>SUM(DO!F18,ACNHS!F18,TNHS!F18,ANHS!F18,SVNHS!F18)</f>
        <v>2458309.6300000004</v>
      </c>
      <c r="G18" s="44">
        <f>SUM(DO!G18,ACNHS!G18,TNHS!G18,ANHS!G18,SVNHS!G18)</f>
        <v>0</v>
      </c>
      <c r="H18" s="44">
        <f>SUM(DO!H18,ACNHS!H18,TNHS!H18,ANHS!H18,SVNHS!H18)</f>
        <v>0</v>
      </c>
      <c r="I18" s="42">
        <f t="shared" si="0"/>
        <v>17416416.23</v>
      </c>
      <c r="J18" s="46">
        <f>SUM(DO!J18,ACNHS!J18,TNHS!J18,ANHS!J18,SVNHS!J18)</f>
        <v>0</v>
      </c>
      <c r="K18" s="41">
        <f>SUM(DO!K18,ACNHS!K18,TNHS!K18,ANHS!K18,SVNHS!K18)</f>
        <v>0</v>
      </c>
      <c r="L18" s="54"/>
      <c r="M18" s="41">
        <f>SUM(DO!M18,ACNHS!M18,TNHS!M18,ANHS!M18,SVNHS!M18)</f>
        <v>0</v>
      </c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2">
        <f t="shared" si="3"/>
        <v>0</v>
      </c>
      <c r="U18" s="45">
        <f t="shared" si="4"/>
        <v>17416416.23</v>
      </c>
      <c r="V18" s="56"/>
      <c r="W18" s="54"/>
      <c r="X18" s="54"/>
      <c r="Y18" s="47">
        <f t="shared" si="5"/>
        <v>0</v>
      </c>
      <c r="Z18" s="43">
        <f t="shared" ref="Z18:AC18" si="8">E18+J18+O18+V18</f>
        <v>14958106.6</v>
      </c>
      <c r="AA18" s="41">
        <f t="shared" si="8"/>
        <v>2458309.6300000004</v>
      </c>
      <c r="AB18" s="41">
        <f t="shared" si="8"/>
        <v>0</v>
      </c>
      <c r="AC18" s="41">
        <f t="shared" si="8"/>
        <v>0</v>
      </c>
      <c r="AD18" s="48">
        <f t="shared" si="7"/>
        <v>17416416.23</v>
      </c>
      <c r="AE18" s="52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43">
        <f>SUM(DO!E19,ACNHS!E19,TNHS!E19,ANHS!E19,SVNHS!E19)</f>
        <v>14538200.35</v>
      </c>
      <c r="F19" s="44">
        <f>SUM(DO!F19,ACNHS!F19,TNHS!F19,ANHS!F19,SVNHS!F19)</f>
        <v>619945.76</v>
      </c>
      <c r="G19" s="44">
        <f>SUM(DO!G19,ACNHS!G19,TNHS!G19,ANHS!G19,SVNHS!G19)</f>
        <v>0</v>
      </c>
      <c r="H19" s="44">
        <f>SUM(DO!H19,ACNHS!H19,TNHS!H19,ANHS!H19,SVNHS!H19)</f>
        <v>479524.8</v>
      </c>
      <c r="I19" s="42">
        <f t="shared" si="0"/>
        <v>15637670.91</v>
      </c>
      <c r="J19" s="46">
        <f>SUM(DO!J19,ACNHS!J19,TNHS!J19,ANHS!J19,SVNHS!J19)</f>
        <v>0</v>
      </c>
      <c r="K19" s="41">
        <f>SUM(DO!K19,ACNHS!K19,TNHS!K19,ANHS!K19,SVNHS!K19)</f>
        <v>0</v>
      </c>
      <c r="L19" s="54"/>
      <c r="M19" s="41">
        <f>SUM(DO!M19,ACNHS!M19,TNHS!M19,ANHS!M19,SVNHS!M19)</f>
        <v>1752896.59</v>
      </c>
      <c r="N19" s="44">
        <f t="shared" si="1"/>
        <v>1752896.59</v>
      </c>
      <c r="O19" s="54"/>
      <c r="P19" s="54"/>
      <c r="Q19" s="54"/>
      <c r="R19" s="54"/>
      <c r="S19" s="41">
        <f t="shared" si="2"/>
        <v>0</v>
      </c>
      <c r="T19" s="42">
        <f t="shared" si="3"/>
        <v>1752896.59</v>
      </c>
      <c r="U19" s="45">
        <f t="shared" si="4"/>
        <v>17390567.5</v>
      </c>
      <c r="V19" s="56"/>
      <c r="W19" s="54"/>
      <c r="X19" s="54"/>
      <c r="Y19" s="47">
        <f t="shared" si="5"/>
        <v>0</v>
      </c>
      <c r="Z19" s="43">
        <f t="shared" ref="Z19:AC19" si="9">E19+J19+O19+V19</f>
        <v>14538200.35</v>
      </c>
      <c r="AA19" s="41">
        <f t="shared" si="9"/>
        <v>619945.76</v>
      </c>
      <c r="AB19" s="41">
        <f t="shared" si="9"/>
        <v>0</v>
      </c>
      <c r="AC19" s="41">
        <f t="shared" si="9"/>
        <v>2232421.39</v>
      </c>
      <c r="AD19" s="48">
        <f t="shared" si="7"/>
        <v>17390567.5</v>
      </c>
      <c r="AE19" s="52" t="s">
        <v>48</v>
      </c>
    </row>
    <row r="20" spans="1:31" ht="17.25" customHeight="1" x14ac:dyDescent="0.2">
      <c r="A20" s="30" t="s">
        <v>49</v>
      </c>
      <c r="B20" s="57"/>
      <c r="C20" s="57"/>
      <c r="D20" s="38"/>
      <c r="E20" s="43">
        <f>SUM(DO!E20,ACNHS!E20,TNHS!E20,ANHS!E20,SVNHS!E20)</f>
        <v>834044.11999999988</v>
      </c>
      <c r="F20" s="44">
        <f>SUM(DO!F20,ACNHS!F20,TNHS!F20,ANHS!F20,SVNHS!F20)</f>
        <v>48914.049999999996</v>
      </c>
      <c r="G20" s="44">
        <f>SUM(DO!G20,ACNHS!G20,TNHS!G20,ANHS!G20,SVNHS!G20)</f>
        <v>0</v>
      </c>
      <c r="H20" s="44">
        <f>SUM(DO!H20,ACNHS!H20,TNHS!H20,ANHS!H20,SVNHS!H20)</f>
        <v>19980.2</v>
      </c>
      <c r="I20" s="42">
        <f t="shared" si="0"/>
        <v>902938.36999999988</v>
      </c>
      <c r="J20" s="46">
        <f>SUM(DO!J20,ACNHS!J20,TNHS!J20,ANHS!J20,SVNHS!J20)</f>
        <v>0</v>
      </c>
      <c r="K20" s="41">
        <f>SUM(DO!K20,ACNHS!K20,TNHS!K20,ANHS!K20,SVNHS!K20)</f>
        <v>0</v>
      </c>
      <c r="L20" s="54"/>
      <c r="M20" s="41">
        <f>SUM(DO!M20,ACNHS!M20,TNHS!M20,ANHS!M20,SVNHS!M20)</f>
        <v>30908.7</v>
      </c>
      <c r="N20" s="44">
        <f t="shared" si="1"/>
        <v>30908.7</v>
      </c>
      <c r="O20" s="54"/>
      <c r="P20" s="54"/>
      <c r="Q20" s="54"/>
      <c r="R20" s="54"/>
      <c r="S20" s="41">
        <f t="shared" si="2"/>
        <v>0</v>
      </c>
      <c r="T20" s="42">
        <f t="shared" si="3"/>
        <v>30908.7</v>
      </c>
      <c r="U20" s="45">
        <f t="shared" si="4"/>
        <v>933847.06999999983</v>
      </c>
      <c r="V20" s="56"/>
      <c r="W20" s="54"/>
      <c r="X20" s="54"/>
      <c r="Y20" s="47">
        <f t="shared" si="5"/>
        <v>0</v>
      </c>
      <c r="Z20" s="43">
        <f t="shared" ref="Z20:AC20" si="10">E20+J20+O20+V20</f>
        <v>834044.11999999988</v>
      </c>
      <c r="AA20" s="41">
        <f t="shared" si="10"/>
        <v>48914.049999999996</v>
      </c>
      <c r="AB20" s="41">
        <f t="shared" si="10"/>
        <v>0</v>
      </c>
      <c r="AC20" s="41">
        <f t="shared" si="10"/>
        <v>50888.9</v>
      </c>
      <c r="AD20" s="48">
        <f t="shared" si="7"/>
        <v>933847.07</v>
      </c>
      <c r="AE20" s="52" t="s">
        <v>50</v>
      </c>
    </row>
    <row r="21" spans="1:31" ht="17.25" customHeight="1" x14ac:dyDescent="0.2">
      <c r="A21" s="30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3" t="s">
        <v>55</v>
      </c>
      <c r="N21" s="44"/>
      <c r="O21" s="54"/>
      <c r="P21" s="54"/>
      <c r="Q21" s="54"/>
      <c r="R21" s="54"/>
      <c r="S21" s="41"/>
      <c r="T21" s="42"/>
      <c r="U21" s="45"/>
      <c r="V21" s="56"/>
      <c r="W21" s="54"/>
      <c r="X21" s="54"/>
      <c r="Y21" s="47"/>
      <c r="Z21" s="56"/>
      <c r="AA21" s="54"/>
      <c r="AB21" s="54"/>
      <c r="AC21" s="54"/>
      <c r="AD21" s="48"/>
      <c r="AE21" s="52"/>
    </row>
    <row r="22" spans="1:31" ht="17.25" customHeight="1" x14ac:dyDescent="0.2">
      <c r="A22" s="30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2"/>
      <c r="U22" s="45"/>
      <c r="V22" s="56"/>
      <c r="W22" s="54"/>
      <c r="X22" s="54"/>
      <c r="Y22" s="47"/>
      <c r="Z22" s="56"/>
      <c r="AA22" s="54"/>
      <c r="AB22" s="54"/>
      <c r="AC22" s="54"/>
      <c r="AD22" s="48"/>
      <c r="AE22" s="61"/>
    </row>
    <row r="23" spans="1:31" ht="17.25" customHeight="1" x14ac:dyDescent="0.2">
      <c r="A23" s="30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2"/>
      <c r="U23" s="45"/>
      <c r="V23" s="56"/>
      <c r="W23" s="54"/>
      <c r="X23" s="54"/>
      <c r="Y23" s="47"/>
      <c r="Z23" s="43"/>
      <c r="AA23" s="41"/>
      <c r="AB23" s="54"/>
      <c r="AC23" s="54"/>
      <c r="AD23" s="48"/>
      <c r="AE23" s="61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30330351.07</v>
      </c>
      <c r="F24" s="66">
        <f t="shared" si="11"/>
        <v>3127169.4400000004</v>
      </c>
      <c r="G24" s="66">
        <f t="shared" si="11"/>
        <v>0</v>
      </c>
      <c r="H24" s="67">
        <f t="shared" si="11"/>
        <v>499505</v>
      </c>
      <c r="I24" s="69">
        <f t="shared" si="11"/>
        <v>33957025.509999998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1783805.29</v>
      </c>
      <c r="N24" s="70">
        <f t="shared" si="11"/>
        <v>1783805.29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1783805.29</v>
      </c>
      <c r="U24" s="65">
        <f t="shared" si="11"/>
        <v>35740830.800000004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30330351.07</v>
      </c>
      <c r="AA24" s="66">
        <f t="shared" si="11"/>
        <v>3127169.4400000004</v>
      </c>
      <c r="AB24" s="66">
        <f t="shared" si="11"/>
        <v>0</v>
      </c>
      <c r="AC24" s="67">
        <f t="shared" si="11"/>
        <v>2283310.29</v>
      </c>
      <c r="AD24" s="70">
        <f t="shared" si="11"/>
        <v>35740830.800000004</v>
      </c>
      <c r="AE24" s="61"/>
    </row>
    <row r="25" spans="1:31" ht="17.25" customHeight="1" x14ac:dyDescent="0.2">
      <c r="A25" s="74" t="s">
        <v>57</v>
      </c>
      <c r="B25" s="3"/>
      <c r="C25" s="57"/>
      <c r="D25" s="38"/>
      <c r="E25" s="43"/>
      <c r="F25" s="41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3"/>
      <c r="W25" s="41"/>
      <c r="X25" s="41"/>
      <c r="Y25" s="42"/>
      <c r="Z25" s="43"/>
      <c r="AA25" s="41"/>
      <c r="AB25" s="41"/>
      <c r="AC25" s="41"/>
      <c r="AD25" s="48"/>
      <c r="AE25" s="49"/>
    </row>
    <row r="26" spans="1:31" ht="17.25" customHeight="1" x14ac:dyDescent="0.2">
      <c r="A26" s="167" t="s">
        <v>56</v>
      </c>
      <c r="B26" s="141"/>
      <c r="C26" s="57"/>
      <c r="D26" s="38"/>
      <c r="E26" s="56">
        <f>SUM(DO!E26,ACNHS!E26,TNHS!E26,ANHS!E26,SVNHS!E26)</f>
        <v>31286063</v>
      </c>
      <c r="F26" s="78">
        <f>SUM(DO!F26,ACNHS!F26,TNHS!F26,ANHS!F26,SVNHS!F26)</f>
        <v>3200492</v>
      </c>
      <c r="G26" s="41"/>
      <c r="H26" s="44">
        <f>SUM(DO!H26,ACNHS!H26,TNHS!H26,ANHS!H26,SVNHS!H26)</f>
        <v>950000</v>
      </c>
      <c r="I26" s="42">
        <f t="shared" ref="I26:I29" si="12">SUM(E26:H26)</f>
        <v>35436555</v>
      </c>
      <c r="J26" s="56">
        <f>SUM(DO!J26,ACNHS!J26,TNHS!J26,ANHS!J26,SVNHS!J26)</f>
        <v>0</v>
      </c>
      <c r="K26" s="54">
        <f>SUM(DO!K26,ACNHS!K26,TNHS!K26,ANHS!K26,SVNHS!K26)</f>
        <v>0</v>
      </c>
      <c r="L26" s="44"/>
      <c r="M26" s="41">
        <f>SUM(DO!M26,ACNHS!M26,TNHS!M26,ANHS!M26,SVNHS!M26)</f>
        <v>0</v>
      </c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2">
        <f t="shared" ref="T26:T29" si="15">N26+S26</f>
        <v>0</v>
      </c>
      <c r="U26" s="45">
        <f t="shared" ref="U26:U29" si="16">I26+T26</f>
        <v>35436555</v>
      </c>
      <c r="V26" s="43"/>
      <c r="W26" s="41"/>
      <c r="X26" s="41"/>
      <c r="Y26" s="47">
        <f t="shared" ref="Y26:Y29" si="17">SUM(V26:X26)</f>
        <v>0</v>
      </c>
      <c r="Z26" s="43">
        <f t="shared" ref="Z26:AA26" si="18">E26+J26+O26+V26</f>
        <v>31286063</v>
      </c>
      <c r="AA26" s="41">
        <f t="shared" si="18"/>
        <v>3200492</v>
      </c>
      <c r="AB26" s="41"/>
      <c r="AC26" s="41">
        <f t="shared" ref="AC26:AC29" si="19">H26+M26+R26+Y26</f>
        <v>950000</v>
      </c>
      <c r="AD26" s="48">
        <f t="shared" ref="AD26:AD29" si="20">Z26+AA26</f>
        <v>34486555</v>
      </c>
      <c r="AE26" s="49"/>
    </row>
    <row r="27" spans="1:31" ht="17.25" customHeight="1" x14ac:dyDescent="0.2">
      <c r="A27" s="171" t="s">
        <v>45</v>
      </c>
      <c r="B27" s="141"/>
      <c r="C27" s="57"/>
      <c r="D27" s="38"/>
      <c r="E27" s="56">
        <f>SUM(DO!E27,ACNHS!E27,TNHS!E27,ANHS!E27,SVNHS!E27)</f>
        <v>14993654.160000002</v>
      </c>
      <c r="F27" s="78">
        <f>SUM(DO!F27,ACNHS!F27,TNHS!F27,ANHS!F27,SVNHS!F27)</f>
        <v>3012648.5999999996</v>
      </c>
      <c r="G27" s="54"/>
      <c r="H27" s="44">
        <f>SUM(DO!H27,ACNHS!H27,TNHS!H27,ANHS!H27,SVNHS!H27)</f>
        <v>0</v>
      </c>
      <c r="I27" s="42">
        <f t="shared" si="12"/>
        <v>18006302.760000002</v>
      </c>
      <c r="J27" s="56">
        <f>SUM(DO!J27,ACNHS!J27,TNHS!J27,ANHS!J27,SVNHS!J27)</f>
        <v>0</v>
      </c>
      <c r="K27" s="78">
        <f>SUM(DO!K27,ACNHS!K27,TNHS!K27,ANHS!K27,SVNHS!K27)</f>
        <v>0</v>
      </c>
      <c r="L27" s="54"/>
      <c r="M27" s="41">
        <f>SUM(DO!M27,ACNHS!M27,TNHS!M27,ANHS!M27,SVNHS!M27)</f>
        <v>0</v>
      </c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2">
        <f t="shared" si="15"/>
        <v>0</v>
      </c>
      <c r="U27" s="45">
        <f t="shared" si="16"/>
        <v>18006302.760000002</v>
      </c>
      <c r="V27" s="56"/>
      <c r="W27" s="54"/>
      <c r="X27" s="54"/>
      <c r="Y27" s="47">
        <f t="shared" si="17"/>
        <v>0</v>
      </c>
      <c r="Z27" s="56">
        <f t="shared" ref="Z27:AA27" si="21">E27+J27+O27+V27</f>
        <v>14993654.160000002</v>
      </c>
      <c r="AA27" s="54">
        <f t="shared" si="21"/>
        <v>3012648.5999999996</v>
      </c>
      <c r="AB27" s="54"/>
      <c r="AC27" s="41">
        <f t="shared" si="19"/>
        <v>0</v>
      </c>
      <c r="AD27" s="48">
        <f t="shared" si="20"/>
        <v>18006302.760000002</v>
      </c>
      <c r="AE27" s="61"/>
    </row>
    <row r="28" spans="1:31" ht="17.25" customHeight="1" x14ac:dyDescent="0.2">
      <c r="A28" s="50" t="s">
        <v>47</v>
      </c>
      <c r="B28" s="81"/>
      <c r="C28" s="57"/>
      <c r="D28" s="38"/>
      <c r="E28" s="56">
        <f>SUM(DO!E28,ACNHS!E28,TNHS!E28,ANHS!E28,SVNHS!E28)</f>
        <v>15996444.040000001</v>
      </c>
      <c r="F28" s="78">
        <f>SUM(DO!F28,ACNHS!F28,TNHS!F28,ANHS!F28,SVNHS!F28)</f>
        <v>489725.24</v>
      </c>
      <c r="G28" s="54"/>
      <c r="H28" s="44">
        <f>SUM(DO!H28,ACNHS!H28,TNHS!H28,ANHS!H28,SVNHS!H28)</f>
        <v>379291.43</v>
      </c>
      <c r="I28" s="42">
        <f t="shared" si="12"/>
        <v>16865460.710000001</v>
      </c>
      <c r="J28" s="56">
        <f>SUM(DO!J28,ACNHS!J28,TNHS!J28,ANHS!J28,SVNHS!J28)</f>
        <v>0</v>
      </c>
      <c r="K28" s="78">
        <f>SUM(DO!K28,ACNHS!K28,TNHS!K28,ANHS!K28,SVNHS!K28)</f>
        <v>0</v>
      </c>
      <c r="L28" s="54"/>
      <c r="M28" s="41">
        <f>SUM(DO!M28,ACNHS!M28,TNHS!M28,ANHS!M28,SVNHS!M28)</f>
        <v>469332.02</v>
      </c>
      <c r="N28" s="54">
        <f t="shared" si="13"/>
        <v>469332.02</v>
      </c>
      <c r="O28" s="54"/>
      <c r="P28" s="54"/>
      <c r="Q28" s="54"/>
      <c r="R28" s="54"/>
      <c r="S28" s="41">
        <f t="shared" si="14"/>
        <v>0</v>
      </c>
      <c r="T28" s="42">
        <f t="shared" si="15"/>
        <v>469332.02</v>
      </c>
      <c r="U28" s="45">
        <f t="shared" si="16"/>
        <v>17334792.73</v>
      </c>
      <c r="V28" s="56"/>
      <c r="W28" s="54"/>
      <c r="X28" s="54"/>
      <c r="Y28" s="47">
        <f t="shared" si="17"/>
        <v>0</v>
      </c>
      <c r="Z28" s="56">
        <f t="shared" ref="Z28:AA28" si="22">E28+J28+O28+V28</f>
        <v>15996444.040000001</v>
      </c>
      <c r="AA28" s="54">
        <f t="shared" si="22"/>
        <v>489725.24</v>
      </c>
      <c r="AB28" s="54"/>
      <c r="AC28" s="41">
        <f t="shared" si="19"/>
        <v>848623.45</v>
      </c>
      <c r="AD28" s="48">
        <f t="shared" si="20"/>
        <v>16486169.280000001</v>
      </c>
      <c r="AE28" s="61"/>
    </row>
    <row r="29" spans="1:31" ht="17.25" customHeight="1" x14ac:dyDescent="0.2">
      <c r="A29" s="50" t="s">
        <v>58</v>
      </c>
      <c r="B29" s="81"/>
      <c r="C29" s="57"/>
      <c r="D29" s="38"/>
      <c r="E29" s="56">
        <f>SUM(DO!E29,ACNHS!E29,TNHS!E29,ANHS!E29,SVNHS!E29)</f>
        <v>794855.39999999991</v>
      </c>
      <c r="F29" s="78">
        <f>SUM(DO!F29,ACNHS!F29,TNHS!F29,ANHS!F29,SVNHS!F29)</f>
        <v>60945.53</v>
      </c>
      <c r="G29" s="54"/>
      <c r="H29" s="44">
        <f>SUM(DO!H29,ACNHS!H29,TNHS!H29,ANHS!H29,SVNHS!H29)</f>
        <v>18608.57</v>
      </c>
      <c r="I29" s="42">
        <f t="shared" si="12"/>
        <v>874409.49999999988</v>
      </c>
      <c r="J29" s="56">
        <f>SUM(DO!J29,ACNHS!J29,TNHS!J29,ANHS!J29,SVNHS!J29)</f>
        <v>0</v>
      </c>
      <c r="K29" s="78">
        <f>SUM(DO!K29,ACNHS!K29,TNHS!K29,ANHS!K29,SVNHS!K29)</f>
        <v>0</v>
      </c>
      <c r="L29" s="54"/>
      <c r="M29" s="41">
        <f>SUM(DO!M29,ACNHS!M29,TNHS!M29,ANHS!M29,SVNHS!M29)</f>
        <v>26565.96</v>
      </c>
      <c r="N29" s="54">
        <f t="shared" si="13"/>
        <v>26565.96</v>
      </c>
      <c r="O29" s="54"/>
      <c r="P29" s="54"/>
      <c r="Q29" s="54"/>
      <c r="R29" s="54"/>
      <c r="S29" s="41">
        <f t="shared" si="14"/>
        <v>0</v>
      </c>
      <c r="T29" s="42">
        <f t="shared" si="15"/>
        <v>26565.96</v>
      </c>
      <c r="U29" s="45">
        <f t="shared" si="16"/>
        <v>900975.45999999985</v>
      </c>
      <c r="V29" s="56"/>
      <c r="W29" s="54"/>
      <c r="X29" s="54"/>
      <c r="Y29" s="47">
        <f t="shared" si="17"/>
        <v>0</v>
      </c>
      <c r="Z29" s="80">
        <f t="shared" ref="Z29:AA29" si="23">E29+J29+O29+V29</f>
        <v>794855.39999999991</v>
      </c>
      <c r="AA29" s="54">
        <f t="shared" si="23"/>
        <v>60945.53</v>
      </c>
      <c r="AB29" s="54"/>
      <c r="AC29" s="41">
        <f t="shared" si="19"/>
        <v>45174.53</v>
      </c>
      <c r="AD29" s="73">
        <f t="shared" si="20"/>
        <v>855800.92999999993</v>
      </c>
      <c r="AE29" s="61"/>
    </row>
    <row r="30" spans="1:31" ht="17.2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2"/>
      <c r="U30" s="45"/>
      <c r="V30" s="56"/>
      <c r="W30" s="54"/>
      <c r="X30" s="54"/>
      <c r="Y30" s="47"/>
      <c r="Z30" s="80"/>
      <c r="AA30" s="54"/>
      <c r="AB30" s="54"/>
      <c r="AC30" s="54"/>
      <c r="AD30" s="73"/>
      <c r="AE30" s="61"/>
    </row>
    <row r="31" spans="1:31" ht="17.2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2"/>
      <c r="U31" s="45"/>
      <c r="V31" s="56"/>
      <c r="W31" s="54"/>
      <c r="X31" s="54"/>
      <c r="Y31" s="47"/>
      <c r="Z31" s="80"/>
      <c r="AA31" s="54"/>
      <c r="AB31" s="54"/>
      <c r="AC31" s="54"/>
      <c r="AD31" s="73"/>
      <c r="AE31" s="61"/>
    </row>
    <row r="32" spans="1:31" ht="17.2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2"/>
      <c r="U32" s="45"/>
      <c r="V32" s="56"/>
      <c r="W32" s="54"/>
      <c r="X32" s="54"/>
      <c r="Y32" s="47"/>
      <c r="Z32" s="80"/>
      <c r="AA32" s="54"/>
      <c r="AB32" s="54"/>
      <c r="AC32" s="54"/>
      <c r="AD32" s="73"/>
      <c r="AE32" s="61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4">SUM(E27:E32)</f>
        <v>31784953.600000001</v>
      </c>
      <c r="F33" s="66">
        <f t="shared" si="24"/>
        <v>3563319.3699999996</v>
      </c>
      <c r="G33" s="66">
        <f t="shared" si="24"/>
        <v>0</v>
      </c>
      <c r="H33" s="66">
        <f t="shared" si="24"/>
        <v>397900</v>
      </c>
      <c r="I33" s="68">
        <f t="shared" si="24"/>
        <v>35746172.969999999</v>
      </c>
      <c r="J33" s="65">
        <f t="shared" si="24"/>
        <v>0</v>
      </c>
      <c r="K33" s="66">
        <f t="shared" si="24"/>
        <v>0</v>
      </c>
      <c r="L33" s="66">
        <f t="shared" si="24"/>
        <v>0</v>
      </c>
      <c r="M33" s="66">
        <f t="shared" si="24"/>
        <v>495897.98000000004</v>
      </c>
      <c r="N33" s="66">
        <f t="shared" si="24"/>
        <v>495897.98000000004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8">
        <f t="shared" si="24"/>
        <v>495897.98000000004</v>
      </c>
      <c r="U33" s="65">
        <f t="shared" si="24"/>
        <v>36242070.950000003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68">
        <f t="shared" si="24"/>
        <v>0</v>
      </c>
      <c r="Z33" s="65">
        <f t="shared" si="24"/>
        <v>31784953.600000001</v>
      </c>
      <c r="AA33" s="66">
        <f t="shared" si="24"/>
        <v>3563319.3699999996</v>
      </c>
      <c r="AB33" s="66">
        <f t="shared" si="24"/>
        <v>0</v>
      </c>
      <c r="AC33" s="66">
        <f t="shared" si="24"/>
        <v>893797.98</v>
      </c>
      <c r="AD33" s="68">
        <f t="shared" si="24"/>
        <v>35348272.970000006</v>
      </c>
      <c r="AE33" s="61"/>
    </row>
    <row r="34" spans="1:31" ht="17.25" customHeight="1" x14ac:dyDescent="0.2">
      <c r="A34" s="74" t="s">
        <v>62</v>
      </c>
      <c r="B34" s="3"/>
      <c r="C34" s="57"/>
      <c r="D34" s="38"/>
      <c r="E34" s="43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6"/>
      <c r="W34" s="41"/>
      <c r="X34" s="41"/>
      <c r="Y34" s="72"/>
      <c r="Z34" s="46"/>
      <c r="AA34" s="41"/>
      <c r="AB34" s="41"/>
      <c r="AC34" s="41"/>
      <c r="AD34" s="73"/>
      <c r="AE34" s="61"/>
    </row>
    <row r="35" spans="1:31" ht="17.25" customHeight="1" x14ac:dyDescent="0.2">
      <c r="A35" s="167" t="s">
        <v>56</v>
      </c>
      <c r="B35" s="141"/>
      <c r="C35" s="57"/>
      <c r="D35" s="38"/>
      <c r="E35" s="46">
        <f>SUM(DO!E34,ACNHS!E35,TNHS!E35,ANHS!E35,SVNHS!E35)</f>
        <v>0</v>
      </c>
      <c r="F35" s="41">
        <f>SUM(DO!F35,ACNHS!F35,TNHS!F35,ANHS!F35,SVNHS!F35)</f>
        <v>0</v>
      </c>
      <c r="G35" s="41"/>
      <c r="H35" s="44">
        <f>SUM(DO!H35,ACNHS!H35,TNHS!H35,ANHS!H35,SVNHS!H35)</f>
        <v>0</v>
      </c>
      <c r="I35" s="42">
        <f t="shared" ref="I35:I38" si="25">SUM(E35:H35)</f>
        <v>0</v>
      </c>
      <c r="J35" s="46">
        <f>SUM(DO!J35,ACNHS!J35,TNHS!J35,ANHS!J35,SVNHS!J35)</f>
        <v>0</v>
      </c>
      <c r="K35" s="48">
        <f>SUM(DO!K35,ACNHS!K35,TNHS!K35,ANHS!K35,SVNHS!K35)</f>
        <v>0</v>
      </c>
      <c r="L35" s="41"/>
      <c r="M35" s="48">
        <f>SUM(DO!M35,ACNHS!M35,TNHS!M35,ANHS!M35,SVNHS!M35)</f>
        <v>0</v>
      </c>
      <c r="N35" s="54">
        <f t="shared" ref="N35:N38" si="26">SUM(J35:M35)</f>
        <v>0</v>
      </c>
      <c r="O35" s="44"/>
      <c r="P35" s="41"/>
      <c r="Q35" s="41"/>
      <c r="R35" s="41"/>
      <c r="S35" s="41">
        <f t="shared" ref="S35:S38" si="27">SUM(O35:R35)</f>
        <v>0</v>
      </c>
      <c r="T35" s="42">
        <f t="shared" ref="T35:T38" si="28">N35+S35</f>
        <v>0</v>
      </c>
      <c r="U35" s="45">
        <f t="shared" ref="U35:U38" si="29">I35+T35</f>
        <v>0</v>
      </c>
      <c r="V35" s="46"/>
      <c r="W35" s="41"/>
      <c r="X35" s="41"/>
      <c r="Y35" s="75">
        <f t="shared" ref="Y35:Y38" si="30">SUM(V35:X35)</f>
        <v>0</v>
      </c>
      <c r="Z35" s="46">
        <f t="shared" ref="Z35:AA35" si="31">E35+J35+O35+V35</f>
        <v>0</v>
      </c>
      <c r="AA35" s="41">
        <f t="shared" si="31"/>
        <v>0</v>
      </c>
      <c r="AB35" s="41"/>
      <c r="AC35" s="41">
        <f>DO!AC35</f>
        <v>0</v>
      </c>
      <c r="AD35" s="73">
        <f>Z35+AA35</f>
        <v>0</v>
      </c>
      <c r="AE35" s="61"/>
    </row>
    <row r="36" spans="1:31" ht="17.25" customHeight="1" x14ac:dyDescent="0.2">
      <c r="A36" s="171" t="s">
        <v>45</v>
      </c>
      <c r="B36" s="141"/>
      <c r="C36" s="57"/>
      <c r="D36" s="38"/>
      <c r="E36" s="46">
        <f>SUM(DO!E36,ACNHS!E36,TNHS!E36,ANHS!E36,SVNHS!E36)</f>
        <v>0</v>
      </c>
      <c r="F36" s="41">
        <f>SUM(DO!F36,ACNHS!F36,TNHS!F36,ANHS!F36,SVNHS!F36)</f>
        <v>0</v>
      </c>
      <c r="G36" s="54"/>
      <c r="H36" s="44">
        <f>SUM(DO!H36,ACNHS!H36,TNHS!H36,ANHS!H36,SVNHS!H36)</f>
        <v>0</v>
      </c>
      <c r="I36" s="42">
        <f t="shared" si="25"/>
        <v>0</v>
      </c>
      <c r="J36" s="46">
        <f>SUM(DO!J36,ACNHS!J36,TNHS!J36,ANHS!J36,SVNHS!J36)</f>
        <v>0</v>
      </c>
      <c r="K36" s="48">
        <f>SUM(DO!K36,ACNHS!K36,TNHS!K36,ANHS!K36,SVNHS!K36)</f>
        <v>0</v>
      </c>
      <c r="L36" s="54"/>
      <c r="M36" s="48">
        <f>SUM(DO!M36,ACNHS!M36,TNHS!M36,ANHS!M36,SVNHS!M36)</f>
        <v>0</v>
      </c>
      <c r="N36" s="54">
        <f t="shared" si="26"/>
        <v>0</v>
      </c>
      <c r="O36" s="54"/>
      <c r="P36" s="54"/>
      <c r="Q36" s="54"/>
      <c r="R36" s="54"/>
      <c r="S36" s="41">
        <f t="shared" si="27"/>
        <v>0</v>
      </c>
      <c r="T36" s="42">
        <f t="shared" si="28"/>
        <v>0</v>
      </c>
      <c r="U36" s="45">
        <f t="shared" si="29"/>
        <v>0</v>
      </c>
      <c r="V36" s="80"/>
      <c r="W36" s="54"/>
      <c r="X36" s="54"/>
      <c r="Y36" s="75">
        <f t="shared" si="30"/>
        <v>0</v>
      </c>
      <c r="Z36" s="80">
        <f t="shared" ref="Z36:AA36" si="32">E36+J36+O36+V36</f>
        <v>0</v>
      </c>
      <c r="AA36" s="54">
        <f t="shared" si="32"/>
        <v>0</v>
      </c>
      <c r="AB36" s="54"/>
      <c r="AC36" s="41">
        <f>DO!AC36</f>
        <v>0</v>
      </c>
      <c r="AD36" s="73">
        <f t="shared" ref="AD36:AD37" si="33">Z36+AA36+AC36</f>
        <v>0</v>
      </c>
      <c r="AE36" s="62"/>
    </row>
    <row r="37" spans="1:31" ht="17.25" customHeight="1" x14ac:dyDescent="0.2">
      <c r="A37" s="50" t="s">
        <v>47</v>
      </c>
      <c r="B37" s="81"/>
      <c r="C37" s="57"/>
      <c r="D37" s="38"/>
      <c r="E37" s="46">
        <f>SUM(DO!E37,ACNHS!E37,TNHS!E37,ANHS!E37,SVNHS!E37)</f>
        <v>0</v>
      </c>
      <c r="F37" s="41">
        <f>SUM(DO!F37,ACNHS!F37,TNHS!F37,ANHS!F37,SVNHS!F37)</f>
        <v>0</v>
      </c>
      <c r="G37" s="54"/>
      <c r="H37" s="44">
        <f>SUM(DO!H37,ACNHS!H37,TNHS!H37,ANHS!H37,SVNHS!H37)</f>
        <v>0</v>
      </c>
      <c r="I37" s="42">
        <f t="shared" si="25"/>
        <v>0</v>
      </c>
      <c r="J37" s="46">
        <f>SUM(DO!J37,ACNHS!J37,TNHS!J37,ANHS!J37,SVNHS!J37)</f>
        <v>0</v>
      </c>
      <c r="K37" s="48">
        <f>SUM(DO!K37,ACNHS!K37,TNHS!K37,ANHS!K37,SVNHS!K37)</f>
        <v>0</v>
      </c>
      <c r="L37" s="54"/>
      <c r="M37" s="48">
        <f>SUM(DO!M37,ACNHS!M37,TNHS!M37,ANHS!M37,SVNHS!M37)</f>
        <v>0</v>
      </c>
      <c r="N37" s="54">
        <f t="shared" si="26"/>
        <v>0</v>
      </c>
      <c r="O37" s="54"/>
      <c r="P37" s="54"/>
      <c r="Q37" s="54"/>
      <c r="R37" s="54"/>
      <c r="S37" s="41">
        <f t="shared" si="27"/>
        <v>0</v>
      </c>
      <c r="T37" s="42">
        <f t="shared" si="28"/>
        <v>0</v>
      </c>
      <c r="U37" s="45">
        <f t="shared" si="29"/>
        <v>0</v>
      </c>
      <c r="V37" s="80"/>
      <c r="W37" s="54"/>
      <c r="X37" s="54"/>
      <c r="Y37" s="75">
        <f t="shared" si="30"/>
        <v>0</v>
      </c>
      <c r="Z37" s="80">
        <f t="shared" ref="Z37:AA37" si="34">E37+J37+O37+V37</f>
        <v>0</v>
      </c>
      <c r="AA37" s="54">
        <f t="shared" si="34"/>
        <v>0</v>
      </c>
      <c r="AB37" s="54"/>
      <c r="AC37" s="41">
        <f>DO!AC37</f>
        <v>0</v>
      </c>
      <c r="AD37" s="73">
        <f t="shared" si="33"/>
        <v>0</v>
      </c>
      <c r="AE37" s="61"/>
    </row>
    <row r="38" spans="1:31" ht="17.25" customHeight="1" x14ac:dyDescent="0.2">
      <c r="A38" s="50" t="s">
        <v>58</v>
      </c>
      <c r="B38" s="81"/>
      <c r="C38" s="57"/>
      <c r="D38" s="38"/>
      <c r="E38" s="46">
        <f>SUM(DO!E38,ACNHS!E38,TNHS!E38,ANHS!E38,SVNHS!E38)</f>
        <v>0</v>
      </c>
      <c r="F38" s="41">
        <f>SUM(DO!F38,ACNHS!F38,TNHS!F38,ANHS!F38,SVNHS!F38)</f>
        <v>0</v>
      </c>
      <c r="G38" s="54"/>
      <c r="H38" s="44">
        <f>SUM(DO!H38,ACNHS!H38,TNHS!H38,ANHS!H38,SVNHS!H38)</f>
        <v>0</v>
      </c>
      <c r="I38" s="42">
        <f t="shared" si="25"/>
        <v>0</v>
      </c>
      <c r="J38" s="46">
        <f>SUM(DO!J38,ACNHS!J38,TNHS!J38,ANHS!J38,SVNHS!J38)</f>
        <v>0</v>
      </c>
      <c r="K38" s="48">
        <f>SUM(DO!K38,ACNHS!K38,TNHS!K38,ANHS!K38,SVNHS!K38)</f>
        <v>0</v>
      </c>
      <c r="L38" s="54"/>
      <c r="M38" s="48">
        <f>SUM(DO!M38,ACNHS!M38,TNHS!M38,ANHS!M38,SVNHS!M38)</f>
        <v>0</v>
      </c>
      <c r="N38" s="54">
        <f t="shared" si="26"/>
        <v>0</v>
      </c>
      <c r="O38" s="54"/>
      <c r="P38" s="54"/>
      <c r="Q38" s="54"/>
      <c r="R38" s="54"/>
      <c r="S38" s="41">
        <f t="shared" si="27"/>
        <v>0</v>
      </c>
      <c r="T38" s="42">
        <f t="shared" si="28"/>
        <v>0</v>
      </c>
      <c r="U38" s="45">
        <f t="shared" si="29"/>
        <v>0</v>
      </c>
      <c r="V38" s="80"/>
      <c r="W38" s="54"/>
      <c r="X38" s="54"/>
      <c r="Y38" s="75">
        <f t="shared" si="30"/>
        <v>0</v>
      </c>
      <c r="Z38" s="80">
        <f t="shared" ref="Z38:AA38" si="35">E38+J38+O38+V38</f>
        <v>0</v>
      </c>
      <c r="AA38" s="54">
        <f t="shared" si="35"/>
        <v>0</v>
      </c>
      <c r="AB38" s="54"/>
      <c r="AC38" s="41">
        <f>DO!AC38</f>
        <v>0</v>
      </c>
      <c r="AD38" s="73">
        <f>Z38+AA38</f>
        <v>0</v>
      </c>
      <c r="AE38" s="61"/>
    </row>
    <row r="39" spans="1:31" ht="17.2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2"/>
      <c r="J39" s="80"/>
      <c r="K39" s="54"/>
      <c r="L39" s="86"/>
      <c r="M39" s="54"/>
      <c r="N39" s="54"/>
      <c r="O39" s="54"/>
      <c r="P39" s="54"/>
      <c r="Q39" s="54"/>
      <c r="R39" s="54"/>
      <c r="S39" s="41"/>
      <c r="T39" s="42"/>
      <c r="U39" s="45"/>
      <c r="V39" s="80"/>
      <c r="W39" s="54"/>
      <c r="X39" s="54"/>
      <c r="Y39" s="75"/>
      <c r="Z39" s="80"/>
      <c r="AA39" s="54"/>
      <c r="AB39" s="54"/>
      <c r="AC39" s="41"/>
      <c r="AD39" s="73"/>
      <c r="AE39" s="61"/>
    </row>
    <row r="40" spans="1:31" ht="17.2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2"/>
      <c r="U40" s="45"/>
      <c r="V40" s="80"/>
      <c r="W40" s="54"/>
      <c r="X40" s="54"/>
      <c r="Y40" s="75"/>
      <c r="Z40" s="80"/>
      <c r="AA40" s="54"/>
      <c r="AB40" s="54"/>
      <c r="AC40" s="54"/>
      <c r="AD40" s="73"/>
      <c r="AE40" s="61"/>
    </row>
    <row r="41" spans="1:31" ht="17.2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2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2"/>
      <c r="U41" s="45"/>
      <c r="V41" s="80"/>
      <c r="W41" s="54"/>
      <c r="X41" s="54"/>
      <c r="Y41" s="75"/>
      <c r="Z41" s="80"/>
      <c r="AA41" s="54"/>
      <c r="AB41" s="54"/>
      <c r="AC41" s="54"/>
      <c r="AD41" s="73"/>
      <c r="AE41" s="61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6">SUM(E36:E41)</f>
        <v>0</v>
      </c>
      <c r="F42" s="66">
        <f t="shared" si="36"/>
        <v>0</v>
      </c>
      <c r="G42" s="66">
        <f t="shared" si="36"/>
        <v>0</v>
      </c>
      <c r="H42" s="67">
        <f t="shared" si="36"/>
        <v>0</v>
      </c>
      <c r="I42" s="69">
        <f t="shared" si="36"/>
        <v>0</v>
      </c>
      <c r="J42" s="65">
        <f t="shared" si="36"/>
        <v>0</v>
      </c>
      <c r="K42" s="66">
        <f t="shared" si="36"/>
        <v>0</v>
      </c>
      <c r="L42" s="66">
        <f t="shared" si="36"/>
        <v>0</v>
      </c>
      <c r="M42" s="67">
        <f t="shared" si="36"/>
        <v>0</v>
      </c>
      <c r="N42" s="70">
        <f t="shared" si="36"/>
        <v>0</v>
      </c>
      <c r="O42" s="66">
        <f t="shared" si="36"/>
        <v>0</v>
      </c>
      <c r="P42" s="66">
        <f t="shared" si="36"/>
        <v>0</v>
      </c>
      <c r="Q42" s="66">
        <f t="shared" si="36"/>
        <v>0</v>
      </c>
      <c r="R42" s="66">
        <f t="shared" si="36"/>
        <v>0</v>
      </c>
      <c r="S42" s="66">
        <f t="shared" si="36"/>
        <v>0</v>
      </c>
      <c r="T42" s="67">
        <f t="shared" si="36"/>
        <v>0</v>
      </c>
      <c r="U42" s="65">
        <f t="shared" si="36"/>
        <v>0</v>
      </c>
      <c r="V42" s="65">
        <f t="shared" si="36"/>
        <v>0</v>
      </c>
      <c r="W42" s="66">
        <f t="shared" si="36"/>
        <v>0</v>
      </c>
      <c r="X42" s="66">
        <f t="shared" si="36"/>
        <v>0</v>
      </c>
      <c r="Y42" s="83">
        <f t="shared" si="36"/>
        <v>0</v>
      </c>
      <c r="Z42" s="65">
        <f t="shared" si="36"/>
        <v>0</v>
      </c>
      <c r="AA42" s="66">
        <f t="shared" si="36"/>
        <v>0</v>
      </c>
      <c r="AB42" s="66">
        <f t="shared" si="36"/>
        <v>0</v>
      </c>
      <c r="AC42" s="66">
        <f t="shared" si="36"/>
        <v>0</v>
      </c>
      <c r="AD42" s="68">
        <f t="shared" si="36"/>
        <v>0</v>
      </c>
      <c r="AE42" s="61"/>
    </row>
    <row r="43" spans="1:31" ht="17.25" customHeight="1" x14ac:dyDescent="0.2">
      <c r="A43" s="167" t="s">
        <v>64</v>
      </c>
      <c r="B43" s="141"/>
      <c r="C43" s="57"/>
      <c r="D43" s="38"/>
      <c r="E43" s="43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1"/>
      <c r="Q43" s="41"/>
      <c r="R43" s="41"/>
      <c r="S43" s="41"/>
      <c r="T43" s="42"/>
      <c r="U43" s="45"/>
      <c r="V43" s="46"/>
      <c r="W43" s="41"/>
      <c r="X43" s="41"/>
      <c r="Y43" s="72"/>
      <c r="Z43" s="46"/>
      <c r="AA43" s="41"/>
      <c r="AB43" s="41"/>
      <c r="AC43" s="41"/>
      <c r="AD43" s="73"/>
      <c r="AE43" s="61"/>
    </row>
    <row r="44" spans="1:31" ht="17.25" customHeight="1" x14ac:dyDescent="0.2">
      <c r="A44" s="167" t="s">
        <v>56</v>
      </c>
      <c r="B44" s="141"/>
      <c r="C44" s="57"/>
      <c r="D44" s="38"/>
      <c r="E44" s="46">
        <f t="shared" ref="E44:AD44" si="37">E17+E26+E35</f>
        <v>62856002</v>
      </c>
      <c r="F44" s="41">
        <f t="shared" si="37"/>
        <v>9568145</v>
      </c>
      <c r="G44" s="41">
        <f t="shared" si="37"/>
        <v>0</v>
      </c>
      <c r="H44" s="41">
        <f t="shared" si="37"/>
        <v>950000</v>
      </c>
      <c r="I44" s="41">
        <f t="shared" si="37"/>
        <v>73374147</v>
      </c>
      <c r="J44" s="46">
        <f t="shared" si="37"/>
        <v>0</v>
      </c>
      <c r="K44" s="41">
        <f t="shared" si="37"/>
        <v>0</v>
      </c>
      <c r="L44" s="41">
        <f t="shared" si="37"/>
        <v>0</v>
      </c>
      <c r="M44" s="41">
        <f t="shared" si="37"/>
        <v>0</v>
      </c>
      <c r="N44" s="48">
        <f t="shared" si="37"/>
        <v>0</v>
      </c>
      <c r="O44" s="41">
        <f t="shared" si="37"/>
        <v>0</v>
      </c>
      <c r="P44" s="41">
        <f t="shared" si="37"/>
        <v>0</v>
      </c>
      <c r="Q44" s="41">
        <f t="shared" si="37"/>
        <v>0</v>
      </c>
      <c r="R44" s="41">
        <f t="shared" si="37"/>
        <v>0</v>
      </c>
      <c r="S44" s="41">
        <f t="shared" si="37"/>
        <v>0</v>
      </c>
      <c r="T44" s="48">
        <f t="shared" si="37"/>
        <v>0</v>
      </c>
      <c r="U44" s="45">
        <f t="shared" si="37"/>
        <v>73374147</v>
      </c>
      <c r="V44" s="46">
        <f t="shared" si="37"/>
        <v>0</v>
      </c>
      <c r="W44" s="41">
        <f t="shared" si="37"/>
        <v>0</v>
      </c>
      <c r="X44" s="41">
        <f t="shared" si="37"/>
        <v>0</v>
      </c>
      <c r="Y44" s="73">
        <f t="shared" si="37"/>
        <v>0</v>
      </c>
      <c r="Z44" s="46">
        <f t="shared" si="37"/>
        <v>62856002</v>
      </c>
      <c r="AA44" s="41">
        <f t="shared" si="37"/>
        <v>9568145</v>
      </c>
      <c r="AB44" s="41">
        <f t="shared" si="37"/>
        <v>0</v>
      </c>
      <c r="AC44" s="41">
        <f t="shared" si="37"/>
        <v>950000</v>
      </c>
      <c r="AD44" s="78">
        <f t="shared" si="37"/>
        <v>72424147</v>
      </c>
      <c r="AE44" s="61"/>
    </row>
    <row r="45" spans="1:31" ht="17.25" customHeight="1" x14ac:dyDescent="0.2">
      <c r="A45" s="171" t="s">
        <v>45</v>
      </c>
      <c r="B45" s="141"/>
      <c r="C45" s="57"/>
      <c r="D45" s="38"/>
      <c r="E45" s="80">
        <f t="shared" ref="E45:AD45" si="38">E18+E27+E36</f>
        <v>29951760.760000002</v>
      </c>
      <c r="F45" s="41">
        <f t="shared" si="38"/>
        <v>5470958.2300000004</v>
      </c>
      <c r="G45" s="41">
        <f t="shared" si="38"/>
        <v>0</v>
      </c>
      <c r="H45" s="41">
        <f t="shared" si="38"/>
        <v>0</v>
      </c>
      <c r="I45" s="41">
        <f t="shared" si="38"/>
        <v>35422718.990000002</v>
      </c>
      <c r="J45" s="46">
        <f t="shared" si="38"/>
        <v>0</v>
      </c>
      <c r="K45" s="41">
        <f t="shared" si="38"/>
        <v>0</v>
      </c>
      <c r="L45" s="41">
        <f t="shared" si="38"/>
        <v>0</v>
      </c>
      <c r="M45" s="41">
        <f t="shared" si="38"/>
        <v>0</v>
      </c>
      <c r="N45" s="48">
        <f t="shared" si="38"/>
        <v>0</v>
      </c>
      <c r="O45" s="54">
        <f t="shared" si="38"/>
        <v>0</v>
      </c>
      <c r="P45" s="41">
        <f t="shared" si="38"/>
        <v>0</v>
      </c>
      <c r="Q45" s="41">
        <f t="shared" si="38"/>
        <v>0</v>
      </c>
      <c r="R45" s="41">
        <f t="shared" si="38"/>
        <v>0</v>
      </c>
      <c r="S45" s="41">
        <f t="shared" si="38"/>
        <v>0</v>
      </c>
      <c r="T45" s="48">
        <f t="shared" si="38"/>
        <v>0</v>
      </c>
      <c r="U45" s="45">
        <f t="shared" si="38"/>
        <v>35422718.990000002</v>
      </c>
      <c r="V45" s="80">
        <f t="shared" si="38"/>
        <v>0</v>
      </c>
      <c r="W45" s="54">
        <f t="shared" si="38"/>
        <v>0</v>
      </c>
      <c r="X45" s="41">
        <f t="shared" si="38"/>
        <v>0</v>
      </c>
      <c r="Y45" s="73">
        <f t="shared" si="38"/>
        <v>0</v>
      </c>
      <c r="Z45" s="80">
        <f t="shared" si="38"/>
        <v>29951760.760000002</v>
      </c>
      <c r="AA45" s="41">
        <f t="shared" si="38"/>
        <v>5470958.2300000004</v>
      </c>
      <c r="AB45" s="41">
        <f t="shared" si="38"/>
        <v>0</v>
      </c>
      <c r="AC45" s="41">
        <f t="shared" si="38"/>
        <v>0</v>
      </c>
      <c r="AD45" s="78">
        <f t="shared" si="38"/>
        <v>35422718.990000002</v>
      </c>
      <c r="AE45" s="61"/>
    </row>
    <row r="46" spans="1:31" ht="17.25" customHeight="1" x14ac:dyDescent="0.2">
      <c r="A46" s="50" t="s">
        <v>47</v>
      </c>
      <c r="B46" s="81"/>
      <c r="C46" s="57"/>
      <c r="D46" s="38"/>
      <c r="E46" s="80">
        <f t="shared" ref="E46:AD46" si="39">E19+E28+E37</f>
        <v>30534644.390000001</v>
      </c>
      <c r="F46" s="41">
        <f t="shared" si="39"/>
        <v>1109671</v>
      </c>
      <c r="G46" s="41">
        <f t="shared" si="39"/>
        <v>0</v>
      </c>
      <c r="H46" s="41">
        <f t="shared" si="39"/>
        <v>858816.23</v>
      </c>
      <c r="I46" s="41">
        <f t="shared" si="39"/>
        <v>32503131.620000001</v>
      </c>
      <c r="J46" s="46">
        <f t="shared" si="39"/>
        <v>0</v>
      </c>
      <c r="K46" s="41">
        <f t="shared" si="39"/>
        <v>0</v>
      </c>
      <c r="L46" s="41">
        <f t="shared" si="39"/>
        <v>0</v>
      </c>
      <c r="M46" s="41">
        <f t="shared" si="39"/>
        <v>2222228.6100000003</v>
      </c>
      <c r="N46" s="48">
        <f t="shared" si="39"/>
        <v>2222228.6100000003</v>
      </c>
      <c r="O46" s="54">
        <f t="shared" si="39"/>
        <v>0</v>
      </c>
      <c r="P46" s="41">
        <f t="shared" si="39"/>
        <v>0</v>
      </c>
      <c r="Q46" s="41">
        <f t="shared" si="39"/>
        <v>0</v>
      </c>
      <c r="R46" s="41">
        <f t="shared" si="39"/>
        <v>0</v>
      </c>
      <c r="S46" s="41">
        <f t="shared" si="39"/>
        <v>0</v>
      </c>
      <c r="T46" s="48">
        <f t="shared" si="39"/>
        <v>2222228.6100000003</v>
      </c>
      <c r="U46" s="45">
        <f t="shared" si="39"/>
        <v>34725360.230000004</v>
      </c>
      <c r="V46" s="80">
        <f t="shared" si="39"/>
        <v>0</v>
      </c>
      <c r="W46" s="54">
        <f t="shared" si="39"/>
        <v>0</v>
      </c>
      <c r="X46" s="41">
        <f t="shared" si="39"/>
        <v>0</v>
      </c>
      <c r="Y46" s="73">
        <f t="shared" si="39"/>
        <v>0</v>
      </c>
      <c r="Z46" s="80">
        <f t="shared" si="39"/>
        <v>30534644.390000001</v>
      </c>
      <c r="AA46" s="41">
        <f t="shared" si="39"/>
        <v>1109671</v>
      </c>
      <c r="AB46" s="41">
        <f t="shared" si="39"/>
        <v>0</v>
      </c>
      <c r="AC46" s="41">
        <f t="shared" si="39"/>
        <v>3081044.84</v>
      </c>
      <c r="AD46" s="88">
        <f t="shared" si="39"/>
        <v>33876736.780000001</v>
      </c>
      <c r="AE46" s="61"/>
    </row>
    <row r="47" spans="1:31" ht="17.25" customHeight="1" x14ac:dyDescent="0.2">
      <c r="A47" s="50" t="s">
        <v>58</v>
      </c>
      <c r="B47" s="81"/>
      <c r="C47" s="57"/>
      <c r="D47" s="38"/>
      <c r="E47" s="80">
        <f t="shared" ref="E47:AD47" si="40">E20+E29+E38</f>
        <v>1628899.5199999998</v>
      </c>
      <c r="F47" s="41">
        <f t="shared" si="40"/>
        <v>109859.57999999999</v>
      </c>
      <c r="G47" s="41">
        <f t="shared" si="40"/>
        <v>0</v>
      </c>
      <c r="H47" s="41">
        <f t="shared" si="40"/>
        <v>38588.770000000004</v>
      </c>
      <c r="I47" s="41">
        <f t="shared" si="40"/>
        <v>1777347.8699999996</v>
      </c>
      <c r="J47" s="46">
        <f t="shared" si="40"/>
        <v>0</v>
      </c>
      <c r="K47" s="41">
        <f t="shared" si="40"/>
        <v>0</v>
      </c>
      <c r="L47" s="41">
        <f t="shared" si="40"/>
        <v>0</v>
      </c>
      <c r="M47" s="41">
        <f t="shared" si="40"/>
        <v>57474.66</v>
      </c>
      <c r="N47" s="48">
        <f t="shared" si="40"/>
        <v>57474.66</v>
      </c>
      <c r="O47" s="54">
        <f t="shared" si="40"/>
        <v>0</v>
      </c>
      <c r="P47" s="41">
        <f t="shared" si="40"/>
        <v>0</v>
      </c>
      <c r="Q47" s="41">
        <f t="shared" si="40"/>
        <v>0</v>
      </c>
      <c r="R47" s="41">
        <f t="shared" si="40"/>
        <v>0</v>
      </c>
      <c r="S47" s="41">
        <f t="shared" si="40"/>
        <v>0</v>
      </c>
      <c r="T47" s="48">
        <f t="shared" si="40"/>
        <v>57474.66</v>
      </c>
      <c r="U47" s="45">
        <f t="shared" si="40"/>
        <v>1834822.5299999998</v>
      </c>
      <c r="V47" s="80">
        <f t="shared" si="40"/>
        <v>0</v>
      </c>
      <c r="W47" s="54">
        <f t="shared" si="40"/>
        <v>0</v>
      </c>
      <c r="X47" s="41">
        <f t="shared" si="40"/>
        <v>0</v>
      </c>
      <c r="Y47" s="73">
        <f t="shared" si="40"/>
        <v>0</v>
      </c>
      <c r="Z47" s="80">
        <f t="shared" si="40"/>
        <v>1628899.5199999998</v>
      </c>
      <c r="AA47" s="41">
        <f t="shared" si="40"/>
        <v>109859.57999999999</v>
      </c>
      <c r="AB47" s="41">
        <f t="shared" si="40"/>
        <v>0</v>
      </c>
      <c r="AC47" s="41">
        <f t="shared" si="40"/>
        <v>96063.43</v>
      </c>
      <c r="AD47" s="88">
        <f t="shared" si="40"/>
        <v>1789648</v>
      </c>
      <c r="AE47" s="61"/>
    </row>
    <row r="48" spans="1:31" ht="17.2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7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2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7.2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7"/>
      <c r="J49" s="56"/>
      <c r="K49" s="54"/>
      <c r="L49" s="54"/>
      <c r="M49" s="54"/>
      <c r="N49" s="88"/>
      <c r="O49" s="54"/>
      <c r="P49" s="54"/>
      <c r="Q49" s="54"/>
      <c r="R49" s="54"/>
      <c r="S49" s="88"/>
      <c r="T49" s="42"/>
      <c r="U49" s="62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7.25" customHeight="1" x14ac:dyDescent="0.2">
      <c r="A50" s="50" t="s">
        <v>61</v>
      </c>
      <c r="B50" s="81"/>
      <c r="C50" s="63"/>
      <c r="D50" s="64"/>
      <c r="E50" s="91"/>
      <c r="F50" s="92"/>
      <c r="G50" s="92"/>
      <c r="H50" s="92"/>
      <c r="I50" s="94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5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65" t="s">
        <v>20</v>
      </c>
      <c r="B51" s="166"/>
      <c r="C51" s="96"/>
      <c r="D51" s="97"/>
      <c r="E51" s="98">
        <f t="shared" ref="E51:AD51" si="41">SUM(E45:E50)</f>
        <v>62115304.670000009</v>
      </c>
      <c r="F51" s="99">
        <f t="shared" si="41"/>
        <v>6690488.8100000005</v>
      </c>
      <c r="G51" s="99">
        <f t="shared" si="41"/>
        <v>0</v>
      </c>
      <c r="H51" s="99">
        <f t="shared" si="41"/>
        <v>897405</v>
      </c>
      <c r="I51" s="99">
        <f t="shared" si="41"/>
        <v>69703198.480000004</v>
      </c>
      <c r="J51" s="98">
        <f t="shared" si="41"/>
        <v>0</v>
      </c>
      <c r="K51" s="99">
        <f t="shared" si="41"/>
        <v>0</v>
      </c>
      <c r="L51" s="99">
        <f t="shared" si="41"/>
        <v>0</v>
      </c>
      <c r="M51" s="99">
        <f t="shared" si="41"/>
        <v>2279703.2700000005</v>
      </c>
      <c r="N51" s="100">
        <f t="shared" si="41"/>
        <v>2279703.2700000005</v>
      </c>
      <c r="O51" s="99">
        <f t="shared" si="41"/>
        <v>0</v>
      </c>
      <c r="P51" s="99">
        <f t="shared" si="41"/>
        <v>0</v>
      </c>
      <c r="Q51" s="99">
        <f t="shared" si="41"/>
        <v>0</v>
      </c>
      <c r="R51" s="99">
        <f t="shared" si="41"/>
        <v>0</v>
      </c>
      <c r="S51" s="99">
        <f t="shared" si="41"/>
        <v>0</v>
      </c>
      <c r="T51" s="100">
        <f t="shared" si="41"/>
        <v>2279703.2700000005</v>
      </c>
      <c r="U51" s="101">
        <f t="shared" si="41"/>
        <v>71982901.75</v>
      </c>
      <c r="V51" s="98">
        <f t="shared" si="41"/>
        <v>0</v>
      </c>
      <c r="W51" s="99">
        <f t="shared" si="41"/>
        <v>0</v>
      </c>
      <c r="X51" s="99">
        <f t="shared" si="41"/>
        <v>0</v>
      </c>
      <c r="Y51" s="100">
        <f t="shared" si="41"/>
        <v>0</v>
      </c>
      <c r="Z51" s="98">
        <f t="shared" si="41"/>
        <v>62115304.670000009</v>
      </c>
      <c r="AA51" s="99">
        <f t="shared" si="41"/>
        <v>6690488.8100000005</v>
      </c>
      <c r="AB51" s="99">
        <f t="shared" si="41"/>
        <v>0</v>
      </c>
      <c r="AC51" s="99">
        <f t="shared" si="41"/>
        <v>3177108.27</v>
      </c>
      <c r="AD51" s="100">
        <f t="shared" si="41"/>
        <v>71089103.770000011</v>
      </c>
      <c r="AE51" s="102"/>
    </row>
    <row r="52" spans="1:31" ht="17.25" customHeight="1" x14ac:dyDescent="0.2">
      <c r="A52" s="35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81"/>
      <c r="P52" s="81"/>
      <c r="Q52" s="81"/>
      <c r="R52" s="81"/>
      <c r="S52" s="81"/>
      <c r="T52" s="81"/>
      <c r="U52" s="1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7.25" customHeight="1" x14ac:dyDescent="0.2">
      <c r="A53" s="35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7"/>
      <c r="F54" s="173" t="s">
        <v>65</v>
      </c>
      <c r="G54" s="141"/>
      <c r="H54" s="141"/>
      <c r="I54" s="173" t="s">
        <v>66</v>
      </c>
      <c r="J54" s="141"/>
      <c r="K54" s="141"/>
      <c r="L54" s="173" t="s">
        <v>67</v>
      </c>
      <c r="M54" s="141"/>
      <c r="N54" s="141"/>
      <c r="O54" s="141"/>
      <c r="P54" s="173"/>
      <c r="Q54" s="141"/>
      <c r="R54" s="141"/>
      <c r="S54" s="110"/>
      <c r="T54" s="110"/>
      <c r="U54" s="142" t="s">
        <v>65</v>
      </c>
      <c r="V54" s="143"/>
      <c r="W54" s="143"/>
      <c r="X54" s="111"/>
      <c r="Y54" s="142" t="s">
        <v>68</v>
      </c>
      <c r="Z54" s="143"/>
      <c r="AA54" s="111"/>
      <c r="AB54" s="142" t="s">
        <v>69</v>
      </c>
      <c r="AC54" s="143"/>
      <c r="AD54" s="143"/>
      <c r="AE54" s="109"/>
    </row>
    <row r="55" spans="1:31" ht="17.25" customHeight="1" x14ac:dyDescent="0.2">
      <c r="A55" s="35"/>
      <c r="B55" s="81" t="s">
        <v>70</v>
      </c>
      <c r="C55" s="57"/>
      <c r="D55" s="81"/>
      <c r="E55" s="107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71</v>
      </c>
      <c r="T55" s="114"/>
      <c r="U55" s="114"/>
      <c r="V55" s="140">
        <f>SUM(DO!U55,ACNHS!U55,TNHS!U55,SVNHS!U55,ANHS!U55)</f>
        <v>257013246</v>
      </c>
      <c r="W55" s="141"/>
      <c r="X55" s="113"/>
      <c r="Y55" s="144">
        <f>SUM(DO!Y55,ACNHS!Y55,TNHS!Y55,ANHS!Y55,SVNHS!Y55)</f>
        <v>40050676</v>
      </c>
      <c r="Z55" s="145"/>
      <c r="AA55" s="1"/>
      <c r="AB55" s="140">
        <f>SUM(V55+Y55)</f>
        <v>297063922</v>
      </c>
      <c r="AC55" s="141"/>
      <c r="AD55" s="141"/>
      <c r="AE55" s="109"/>
    </row>
    <row r="56" spans="1:31" ht="17.25" customHeight="1" x14ac:dyDescent="0.2">
      <c r="A56" s="35"/>
      <c r="B56" s="81" t="s">
        <v>72</v>
      </c>
      <c r="C56" s="57"/>
      <c r="D56" s="81"/>
      <c r="E56" s="107"/>
      <c r="F56" s="140">
        <f>SUM(DO!F56,ACNHS!F56,TNHS!F56,ANHS!F56,SVNHS!F56)</f>
        <v>289672396</v>
      </c>
      <c r="G56" s="141"/>
      <c r="H56" s="141"/>
      <c r="I56" s="140">
        <f>SUM(DO!I56,ACNHS!I56,TNHS!I56,ANHS!I56,SVNHS!I56)</f>
        <v>35436555</v>
      </c>
      <c r="J56" s="141"/>
      <c r="K56" s="141"/>
      <c r="L56" s="113"/>
      <c r="M56" s="140">
        <f>F56+I56</f>
        <v>325108951</v>
      </c>
      <c r="N56" s="141"/>
      <c r="O56" s="1"/>
      <c r="P56" s="115"/>
      <c r="Q56" s="116"/>
      <c r="R56" s="113"/>
      <c r="S56" s="114" t="s">
        <v>73</v>
      </c>
      <c r="T56" s="114"/>
      <c r="U56" s="113"/>
      <c r="V56" s="146">
        <f>SUM(DO!U56,ACNHS!U56,TNHS!U56,ANHS!U56,SVNHS!U56)</f>
        <v>292193811.58999997</v>
      </c>
      <c r="W56" s="143"/>
      <c r="X56" s="113"/>
      <c r="Y56" s="146">
        <f>I65</f>
        <v>36242070.950000003</v>
      </c>
      <c r="Z56" s="143"/>
      <c r="AA56" s="1"/>
      <c r="AB56" s="140">
        <f>+Y56+V56</f>
        <v>328435882.53999996</v>
      </c>
      <c r="AC56" s="141"/>
      <c r="AD56" s="141"/>
      <c r="AE56" s="109"/>
    </row>
    <row r="57" spans="1:31" ht="17.25" customHeight="1" x14ac:dyDescent="0.2">
      <c r="A57" s="35"/>
      <c r="B57" s="81" t="s">
        <v>74</v>
      </c>
      <c r="C57" s="57"/>
      <c r="D57" s="81"/>
      <c r="E57" s="107"/>
      <c r="F57" s="78"/>
      <c r="G57" s="78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9" t="s">
        <v>75</v>
      </c>
      <c r="T57" s="141"/>
      <c r="U57" s="113"/>
      <c r="V57" s="147">
        <f>+V55-V56</f>
        <v>-35180565.589999974</v>
      </c>
      <c r="W57" s="148"/>
      <c r="X57" s="113"/>
      <c r="Y57" s="120"/>
      <c r="Z57" s="68">
        <f>Y55-Y56</f>
        <v>3808605.049999997</v>
      </c>
      <c r="AA57" s="1"/>
      <c r="AB57" s="147">
        <f>+AB55-AB56</f>
        <v>-31371960.539999962</v>
      </c>
      <c r="AC57" s="148"/>
      <c r="AD57" s="148"/>
      <c r="AE57" s="109"/>
    </row>
    <row r="58" spans="1:31" ht="17.25" customHeight="1" x14ac:dyDescent="0.2">
      <c r="A58" s="35"/>
      <c r="B58" s="81" t="s">
        <v>76</v>
      </c>
      <c r="C58" s="57"/>
      <c r="D58" s="81"/>
      <c r="E58" s="107"/>
      <c r="F58" s="140">
        <f>SUM(DO!F58,ACNHS!F58,TNHS!F58,ANHS!F58,SVNHS!F58)</f>
        <v>5652024.5499999998</v>
      </c>
      <c r="G58" s="141"/>
      <c r="H58" s="141"/>
      <c r="I58" s="140">
        <f>SUM(DO!I58,ACNHS!I58,TNHS!I58,ANHS!I58,SVNHS!I58)</f>
        <v>900975.45899999992</v>
      </c>
      <c r="J58" s="141"/>
      <c r="K58" s="141"/>
      <c r="L58" s="113"/>
      <c r="M58" s="140">
        <f>F58+I58</f>
        <v>6553000.0089999996</v>
      </c>
      <c r="N58" s="141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8"/>
      <c r="AD58" s="81"/>
      <c r="AE58" s="109"/>
    </row>
    <row r="59" spans="1:31" ht="17.25" customHeight="1" x14ac:dyDescent="0.2">
      <c r="A59" s="35"/>
      <c r="B59" s="81" t="s">
        <v>77</v>
      </c>
      <c r="C59" s="57"/>
      <c r="D59" s="81"/>
      <c r="E59" s="107"/>
      <c r="F59" s="78"/>
      <c r="G59" s="78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8"/>
      <c r="AA59" s="1"/>
      <c r="AB59" s="1"/>
      <c r="AC59" s="78"/>
      <c r="AD59" s="81"/>
      <c r="AE59" s="109"/>
    </row>
    <row r="60" spans="1:31" ht="17.25" customHeight="1" x14ac:dyDescent="0.2">
      <c r="A60" s="35"/>
      <c r="B60" s="81" t="s">
        <v>78</v>
      </c>
      <c r="C60" s="57"/>
      <c r="D60" s="81"/>
      <c r="E60" s="107"/>
      <c r="F60" s="78"/>
      <c r="G60" s="78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8"/>
      <c r="AA60" s="1"/>
      <c r="AB60" s="1"/>
      <c r="AC60" s="78"/>
      <c r="AD60" s="81"/>
      <c r="AE60" s="109"/>
    </row>
    <row r="61" spans="1:31" ht="17.25" customHeight="1" x14ac:dyDescent="0.2">
      <c r="A61" s="35"/>
      <c r="B61" s="81" t="s">
        <v>53</v>
      </c>
      <c r="C61" s="57"/>
      <c r="D61" s="81"/>
      <c r="E61" s="107"/>
      <c r="F61" s="78"/>
      <c r="G61" s="78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8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94</v>
      </c>
      <c r="C62" s="57"/>
      <c r="D62" s="81"/>
      <c r="E62" s="1"/>
      <c r="F62" s="78"/>
      <c r="G62" s="78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1"/>
      <c r="E63" s="107"/>
      <c r="F63" s="140">
        <f>SUM(F56,F58)</f>
        <v>295324420.55000001</v>
      </c>
      <c r="G63" s="141"/>
      <c r="H63" s="141"/>
      <c r="I63" s="140">
        <f>I58+I56</f>
        <v>36337530.458999999</v>
      </c>
      <c r="J63" s="141"/>
      <c r="K63" s="141"/>
      <c r="L63" s="114"/>
      <c r="M63" s="140">
        <f t="shared" ref="M63:M66" si="42">F63+I63</f>
        <v>331661951.009</v>
      </c>
      <c r="N63" s="141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98</v>
      </c>
      <c r="C64" s="57"/>
      <c r="D64" s="81"/>
      <c r="E64" s="107"/>
      <c r="F64" s="140">
        <f>SUM(DO!F64,ACNHS!F64,TNHS!F64,ANHS!F64,SVNHS!F64)</f>
        <v>0.69</v>
      </c>
      <c r="G64" s="141"/>
      <c r="H64" s="141"/>
      <c r="I64" s="140">
        <f>SUM(DO!I64,ACNHS!I64,TNHS!I64,ANHS!I64,SVNHS!I64)</f>
        <v>0</v>
      </c>
      <c r="J64" s="141"/>
      <c r="K64" s="141"/>
      <c r="L64" s="118"/>
      <c r="M64" s="140">
        <f t="shared" si="42"/>
        <v>0.69</v>
      </c>
      <c r="N64" s="141"/>
      <c r="O64" s="1"/>
      <c r="P64" s="115"/>
      <c r="Q64" s="116"/>
      <c r="R64" s="118"/>
      <c r="S64" s="114"/>
      <c r="T64" s="121"/>
      <c r="U64" s="118"/>
      <c r="V64" s="118"/>
      <c r="W64" s="140"/>
      <c r="X64" s="141"/>
      <c r="Y64" s="14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1" t="s">
        <v>84</v>
      </c>
      <c r="C65" s="81"/>
      <c r="D65" s="81"/>
      <c r="E65" s="107"/>
      <c r="F65" s="140">
        <f>SUM(DO!F65,ACNHS!F65,TNHS!F65,ANHS!F65,SVNHS!F65)</f>
        <v>292193811.58999997</v>
      </c>
      <c r="G65" s="141"/>
      <c r="H65" s="141"/>
      <c r="I65" s="140">
        <f>SUM(DO!I65,ACNHS!I65,TNHS!I65,ANHS!I65,SVNHS!I65)</f>
        <v>36242070.950000003</v>
      </c>
      <c r="J65" s="141"/>
      <c r="K65" s="141"/>
      <c r="L65" s="118"/>
      <c r="M65" s="140">
        <f t="shared" si="42"/>
        <v>328435882.53999996</v>
      </c>
      <c r="N65" s="141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7"/>
      <c r="F66" s="140">
        <f>F63-F64-F65</f>
        <v>3130608.2700000405</v>
      </c>
      <c r="G66" s="141"/>
      <c r="H66" s="141"/>
      <c r="I66" s="140">
        <f>I63-I64-I65</f>
        <v>95459.508999995887</v>
      </c>
      <c r="J66" s="141"/>
      <c r="K66" s="141"/>
      <c r="L66" s="78"/>
      <c r="M66" s="140">
        <f t="shared" si="42"/>
        <v>3226067.7790000364</v>
      </c>
      <c r="N66" s="141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7"/>
      <c r="F67" s="1"/>
      <c r="G67" s="1"/>
      <c r="H67" s="122"/>
      <c r="I67" s="123"/>
      <c r="J67" s="123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7"/>
      <c r="F68" s="78"/>
      <c r="G68" s="1"/>
      <c r="H68" s="122"/>
      <c r="I68" s="172"/>
      <c r="J68" s="141"/>
      <c r="K68" s="141"/>
      <c r="L68" s="107"/>
      <c r="M68" s="107"/>
      <c r="N68" s="105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4" t="s">
        <v>87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1"/>
      <c r="C70" s="81"/>
      <c r="D70" s="81"/>
      <c r="E70" s="81"/>
      <c r="F70" s="127" t="s">
        <v>88</v>
      </c>
      <c r="G70" s="128"/>
      <c r="H70" s="128"/>
      <c r="I70" s="127"/>
      <c r="J70" s="127"/>
      <c r="K70" s="127"/>
      <c r="L70" s="127"/>
      <c r="M70" s="127"/>
      <c r="N70" s="129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1"/>
      <c r="C71" s="81"/>
      <c r="D71" s="81"/>
      <c r="E71" s="81"/>
      <c r="F71" s="127"/>
      <c r="G71" s="128"/>
      <c r="H71" s="128"/>
      <c r="I71" s="127"/>
      <c r="J71" s="127"/>
      <c r="K71" s="127"/>
      <c r="L71" s="127"/>
      <c r="M71" s="127"/>
      <c r="N71" s="129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74" t="s">
        <v>93</v>
      </c>
      <c r="G72" s="143"/>
      <c r="H72" s="143"/>
      <c r="I72" s="143"/>
      <c r="J72" s="143"/>
      <c r="K72" s="1"/>
      <c r="L72" s="1"/>
      <c r="M72" s="1"/>
      <c r="N72" s="1"/>
      <c r="O72" s="1"/>
      <c r="P72" s="1"/>
      <c r="Q72" s="1"/>
      <c r="R72" s="1"/>
      <c r="S72" s="1"/>
      <c r="T72" s="174" t="s">
        <v>95</v>
      </c>
      <c r="U72" s="143"/>
      <c r="V72" s="143"/>
      <c r="W72" s="143"/>
      <c r="X72" s="143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75" t="s">
        <v>97</v>
      </c>
      <c r="G73" s="145"/>
      <c r="H73" s="145"/>
      <c r="I73" s="145"/>
      <c r="J73" s="145"/>
      <c r="K73" s="1"/>
      <c r="L73" s="1"/>
      <c r="M73" s="1"/>
      <c r="N73" s="1"/>
      <c r="O73" s="1"/>
      <c r="P73" s="3"/>
      <c r="Q73" s="3"/>
      <c r="R73" s="3"/>
      <c r="S73" s="3"/>
      <c r="T73" s="175" t="s">
        <v>99</v>
      </c>
      <c r="U73" s="145"/>
      <c r="V73" s="145"/>
      <c r="W73" s="145"/>
      <c r="X73" s="145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30"/>
      <c r="B74" s="131"/>
      <c r="C74" s="131"/>
      <c r="D74" s="131"/>
      <c r="E74" s="131"/>
      <c r="F74" s="176" t="s">
        <v>100</v>
      </c>
      <c r="G74" s="166"/>
      <c r="H74" s="166"/>
      <c r="I74" s="166"/>
      <c r="J74" s="166"/>
      <c r="K74" s="131"/>
      <c r="L74" s="131"/>
      <c r="M74" s="131"/>
      <c r="N74" s="131"/>
      <c r="O74" s="131"/>
      <c r="P74" s="131"/>
      <c r="Q74" s="131"/>
      <c r="R74" s="131"/>
      <c r="S74" s="131"/>
      <c r="T74" s="176" t="s">
        <v>100</v>
      </c>
      <c r="U74" s="166"/>
      <c r="V74" s="166"/>
      <c r="W74" s="166"/>
      <c r="X74" s="166"/>
      <c r="Y74" s="131"/>
      <c r="Z74" s="131"/>
      <c r="AA74" s="131"/>
      <c r="AB74" s="131"/>
      <c r="AC74" s="131"/>
      <c r="AD74" s="131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I65:K65"/>
    <mergeCell ref="I66:K66"/>
    <mergeCell ref="S57:T57"/>
    <mergeCell ref="I58:K58"/>
    <mergeCell ref="V56:W56"/>
    <mergeCell ref="F63:H63"/>
    <mergeCell ref="F58:H58"/>
    <mergeCell ref="M63:N63"/>
    <mergeCell ref="I63:K63"/>
    <mergeCell ref="U12:U14"/>
    <mergeCell ref="T13:T14"/>
    <mergeCell ref="E13:E14"/>
    <mergeCell ref="F13:F14"/>
    <mergeCell ref="A7:F7"/>
    <mergeCell ref="A8:F8"/>
    <mergeCell ref="A9:F9"/>
    <mergeCell ref="J13:N13"/>
    <mergeCell ref="A6:H6"/>
    <mergeCell ref="I13:I14"/>
    <mergeCell ref="G13:G14"/>
    <mergeCell ref="H13:H14"/>
    <mergeCell ref="E12:I12"/>
    <mergeCell ref="A12:D14"/>
    <mergeCell ref="F72:J72"/>
    <mergeCell ref="F73:J73"/>
    <mergeCell ref="F74:J74"/>
    <mergeCell ref="T74:X74"/>
    <mergeCell ref="T72:X72"/>
    <mergeCell ref="T73:X73"/>
    <mergeCell ref="I68:K68"/>
    <mergeCell ref="L54:O54"/>
    <mergeCell ref="P54:R54"/>
    <mergeCell ref="I54:K54"/>
    <mergeCell ref="F54:H54"/>
    <mergeCell ref="M56:N56"/>
    <mergeCell ref="I56:K56"/>
    <mergeCell ref="F56:H56"/>
    <mergeCell ref="M58:N58"/>
    <mergeCell ref="F65:H65"/>
    <mergeCell ref="F66:H66"/>
    <mergeCell ref="M64:N64"/>
    <mergeCell ref="M65:N65"/>
    <mergeCell ref="M66:N66"/>
    <mergeCell ref="F64:H64"/>
    <mergeCell ref="I64:K64"/>
    <mergeCell ref="AD2:AE2"/>
    <mergeCell ref="AD1:AE1"/>
    <mergeCell ref="J12:T12"/>
    <mergeCell ref="O13:S13"/>
    <mergeCell ref="AC13:AC14"/>
    <mergeCell ref="Z12:AD12"/>
    <mergeCell ref="AD13:AD14"/>
    <mergeCell ref="AE12:AE14"/>
    <mergeCell ref="AB13:AB14"/>
    <mergeCell ref="Z13:Z14"/>
    <mergeCell ref="AA13:AA14"/>
    <mergeCell ref="A4:AE4"/>
    <mergeCell ref="V12:Y12"/>
    <mergeCell ref="V13:V14"/>
    <mergeCell ref="X13:X14"/>
    <mergeCell ref="W13:W14"/>
    <mergeCell ref="AB57:AD57"/>
    <mergeCell ref="AB56:AD56"/>
    <mergeCell ref="AB55:AD55"/>
    <mergeCell ref="AB54:AD54"/>
    <mergeCell ref="A3:AE3"/>
    <mergeCell ref="A51:B51"/>
    <mergeCell ref="A26:B26"/>
    <mergeCell ref="A45:B45"/>
    <mergeCell ref="A27:B27"/>
    <mergeCell ref="A35:B35"/>
    <mergeCell ref="A36:B36"/>
    <mergeCell ref="A44:B44"/>
    <mergeCell ref="A43:B43"/>
    <mergeCell ref="Y13:Y14"/>
    <mergeCell ref="A15:D15"/>
    <mergeCell ref="A5:F5"/>
    <mergeCell ref="W64:Y64"/>
    <mergeCell ref="Y54:Z54"/>
    <mergeCell ref="U54:W54"/>
    <mergeCell ref="Y55:Z55"/>
    <mergeCell ref="V55:W55"/>
    <mergeCell ref="Y56:Z56"/>
    <mergeCell ref="V57:W57"/>
  </mergeCells>
  <printOptions horizontalCentered="1"/>
  <pageMargins left="0.15" right="1.1499999999999999" top="0.5" bottom="0.25" header="0" footer="0"/>
  <pageSetup paperSize="5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E1000"/>
  <sheetViews>
    <sheetView tabSelected="1" topLeftCell="L13" workbookViewId="0">
      <selection activeCell="V22" sqref="V22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5" width="17.85546875" bestFit="1" customWidth="1"/>
    <col min="6" max="6" width="17.85546875" customWidth="1"/>
    <col min="7" max="7" width="6.42578125" customWidth="1"/>
    <col min="8" max="8" width="17.42578125" customWidth="1"/>
    <col min="9" max="9" width="19.140625" customWidth="1"/>
    <col min="10" max="10" width="13.140625" customWidth="1"/>
    <col min="11" max="11" width="14.7109375" customWidth="1"/>
    <col min="12" max="12" width="6.42578125" customWidth="1"/>
    <col min="13" max="13" width="16.1406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42578125" bestFit="1" customWidth="1"/>
    <col min="21" max="21" width="19.140625" customWidth="1"/>
    <col min="22" max="22" width="9.140625" customWidth="1"/>
    <col min="23" max="23" width="9.5703125" customWidth="1"/>
    <col min="24" max="24" width="6.42578125" customWidth="1"/>
    <col min="25" max="25" width="15.5703125" customWidth="1"/>
    <col min="26" max="26" width="20.5703125" customWidth="1"/>
    <col min="27" max="27" width="17.85546875" customWidth="1"/>
    <col min="28" max="28" width="7" customWidth="1"/>
    <col min="29" max="29" width="16.4257812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0" t="s">
        <v>1</v>
      </c>
      <c r="AE2" s="141"/>
    </row>
    <row r="3" spans="1:31" ht="33" customHeight="1" x14ac:dyDescent="0.2">
      <c r="A3" s="149" t="s">
        <v>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70" t="str">
        <f>CONSOLIDATED!A4</f>
        <v>For the month of AUGUST 2019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5.75" customHeight="1" x14ac:dyDescent="0.2">
      <c r="A5" s="178" t="s">
        <v>4</v>
      </c>
      <c r="B5" s="141"/>
      <c r="C5" s="141"/>
      <c r="D5" s="141"/>
      <c r="E5" s="141"/>
      <c r="F5" s="14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78" t="s">
        <v>12</v>
      </c>
      <c r="B6" s="141"/>
      <c r="C6" s="141"/>
      <c r="D6" s="141"/>
      <c r="E6" s="141"/>
      <c r="F6" s="141"/>
      <c r="G6" s="141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78" t="s">
        <v>6</v>
      </c>
      <c r="B7" s="141"/>
      <c r="C7" s="141"/>
      <c r="D7" s="141"/>
      <c r="E7" s="141"/>
      <c r="F7" s="141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78" t="s">
        <v>8</v>
      </c>
      <c r="B8" s="141"/>
      <c r="C8" s="141"/>
      <c r="D8" s="141"/>
      <c r="E8" s="141"/>
      <c r="F8" s="141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78" t="s">
        <v>9</v>
      </c>
      <c r="B9" s="141"/>
      <c r="C9" s="141"/>
      <c r="D9" s="141"/>
      <c r="E9" s="141"/>
      <c r="F9" s="141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4"/>
      <c r="B10" s="2"/>
      <c r="C10" s="4"/>
      <c r="D10" s="4" t="s">
        <v>10</v>
      </c>
      <c r="E10" s="4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9" t="s">
        <v>11</v>
      </c>
      <c r="B12" s="180"/>
      <c r="C12" s="180"/>
      <c r="D12" s="181"/>
      <c r="E12" s="152" t="s">
        <v>15</v>
      </c>
      <c r="F12" s="153"/>
      <c r="G12" s="153"/>
      <c r="H12" s="153"/>
      <c r="I12" s="154"/>
      <c r="J12" s="152" t="s">
        <v>17</v>
      </c>
      <c r="K12" s="153"/>
      <c r="L12" s="153"/>
      <c r="M12" s="153"/>
      <c r="N12" s="153"/>
      <c r="O12" s="153"/>
      <c r="P12" s="153"/>
      <c r="Q12" s="153"/>
      <c r="R12" s="153"/>
      <c r="S12" s="153"/>
      <c r="T12" s="154"/>
      <c r="U12" s="184" t="s">
        <v>18</v>
      </c>
      <c r="V12" s="152" t="s">
        <v>19</v>
      </c>
      <c r="W12" s="153"/>
      <c r="X12" s="153"/>
      <c r="Y12" s="154"/>
      <c r="Z12" s="152" t="s">
        <v>20</v>
      </c>
      <c r="AA12" s="153"/>
      <c r="AB12" s="153"/>
      <c r="AC12" s="153"/>
      <c r="AD12" s="154"/>
      <c r="AE12" s="161" t="s">
        <v>21</v>
      </c>
    </row>
    <row r="13" spans="1:31" ht="22.5" customHeight="1" x14ac:dyDescent="0.2">
      <c r="A13" s="182"/>
      <c r="B13" s="141"/>
      <c r="C13" s="141"/>
      <c r="D13" s="162"/>
      <c r="E13" s="168" t="s">
        <v>22</v>
      </c>
      <c r="F13" s="157" t="s">
        <v>23</v>
      </c>
      <c r="G13" s="164" t="s">
        <v>24</v>
      </c>
      <c r="H13" s="157" t="s">
        <v>25</v>
      </c>
      <c r="I13" s="159" t="s">
        <v>26</v>
      </c>
      <c r="J13" s="188" t="s">
        <v>27</v>
      </c>
      <c r="K13" s="143"/>
      <c r="L13" s="143"/>
      <c r="M13" s="143"/>
      <c r="N13" s="156"/>
      <c r="O13" s="155" t="s">
        <v>28</v>
      </c>
      <c r="P13" s="143"/>
      <c r="Q13" s="143"/>
      <c r="R13" s="143"/>
      <c r="S13" s="156"/>
      <c r="T13" s="187" t="s">
        <v>26</v>
      </c>
      <c r="U13" s="185"/>
      <c r="V13" s="168" t="s">
        <v>22</v>
      </c>
      <c r="W13" s="157" t="s">
        <v>23</v>
      </c>
      <c r="X13" s="157" t="s">
        <v>25</v>
      </c>
      <c r="Y13" s="159" t="s">
        <v>26</v>
      </c>
      <c r="Z13" s="168" t="s">
        <v>22</v>
      </c>
      <c r="AA13" s="157" t="s">
        <v>23</v>
      </c>
      <c r="AB13" s="164" t="s">
        <v>24</v>
      </c>
      <c r="AC13" s="157" t="s">
        <v>25</v>
      </c>
      <c r="AD13" s="159" t="s">
        <v>26</v>
      </c>
      <c r="AE13" s="162"/>
    </row>
    <row r="14" spans="1:31" ht="38.25" customHeight="1" x14ac:dyDescent="0.2">
      <c r="A14" s="183"/>
      <c r="B14" s="143"/>
      <c r="C14" s="143"/>
      <c r="D14" s="163"/>
      <c r="E14" s="169"/>
      <c r="F14" s="158"/>
      <c r="G14" s="158"/>
      <c r="H14" s="158"/>
      <c r="I14" s="160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0"/>
      <c r="U14" s="186"/>
      <c r="V14" s="169"/>
      <c r="W14" s="158"/>
      <c r="X14" s="158"/>
      <c r="Y14" s="160"/>
      <c r="Z14" s="169"/>
      <c r="AA14" s="158"/>
      <c r="AB14" s="158"/>
      <c r="AC14" s="158"/>
      <c r="AD14" s="160"/>
      <c r="AE14" s="163"/>
    </row>
    <row r="15" spans="1:31" ht="17.25" customHeight="1" x14ac:dyDescent="0.2">
      <c r="A15" s="177" t="s">
        <v>30</v>
      </c>
      <c r="B15" s="153"/>
      <c r="C15" s="153"/>
      <c r="D15" s="154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30" t="str">
        <f>CONSOLIDATED!A16</f>
        <v>JULY</v>
      </c>
      <c r="B16" s="25"/>
      <c r="C16" s="25"/>
      <c r="D16" s="26"/>
      <c r="E16" s="7"/>
      <c r="F16" s="8"/>
      <c r="G16" s="8"/>
      <c r="H16" s="8"/>
      <c r="I16" s="10"/>
      <c r="J16" s="7"/>
      <c r="K16" s="27"/>
      <c r="L16" s="27"/>
      <c r="M16" s="27"/>
      <c r="N16" s="29"/>
      <c r="O16" s="27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6"/>
    </row>
    <row r="17" spans="1:31" ht="17.25" customHeight="1" x14ac:dyDescent="0.2">
      <c r="A17" s="35" t="s">
        <v>43</v>
      </c>
      <c r="B17" s="37"/>
      <c r="C17" s="3"/>
      <c r="D17" s="38"/>
      <c r="E17" s="39">
        <v>24397647</v>
      </c>
      <c r="F17" s="40">
        <v>5234653</v>
      </c>
      <c r="G17" s="41"/>
      <c r="H17" s="41"/>
      <c r="I17" s="42">
        <f t="shared" ref="I17:I20" si="0">SUM(E17:H17)</f>
        <v>29632300</v>
      </c>
      <c r="J17" s="43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2">
        <f t="shared" ref="T17:T20" si="3">N17+S17</f>
        <v>0</v>
      </c>
      <c r="U17" s="45">
        <f t="shared" ref="U17:U20" si="4">I17+T17</f>
        <v>29632300</v>
      </c>
      <c r="V17" s="43"/>
      <c r="W17" s="41"/>
      <c r="X17" s="41"/>
      <c r="Y17" s="47">
        <f t="shared" ref="Y17:Y20" si="5">SUM(V17:X17)</f>
        <v>0</v>
      </c>
      <c r="Z17" s="43">
        <f t="shared" ref="Z17:AA17" si="6">E17+J17+O17+V17</f>
        <v>24397647</v>
      </c>
      <c r="AA17" s="41">
        <f t="shared" si="6"/>
        <v>5234653</v>
      </c>
      <c r="AB17" s="41"/>
      <c r="AC17" s="41">
        <f t="shared" ref="AC17:AC20" si="7">H17+M17+R17+Y17</f>
        <v>0</v>
      </c>
      <c r="AD17" s="48">
        <f t="shared" ref="AD17:AD20" si="8">SUM(Z17:AC17)</f>
        <v>29632300</v>
      </c>
      <c r="AE17" s="52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51">
        <v>10953501.73</v>
      </c>
      <c r="F18" s="53">
        <v>2013297.86</v>
      </c>
      <c r="G18" s="54"/>
      <c r="H18" s="54"/>
      <c r="I18" s="42">
        <f t="shared" si="0"/>
        <v>12966799.59</v>
      </c>
      <c r="J18" s="51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2">
        <f t="shared" si="3"/>
        <v>0</v>
      </c>
      <c r="U18" s="45">
        <f t="shared" si="4"/>
        <v>12966799.59</v>
      </c>
      <c r="V18" s="56"/>
      <c r="W18" s="54"/>
      <c r="X18" s="54"/>
      <c r="Y18" s="47">
        <f t="shared" si="5"/>
        <v>0</v>
      </c>
      <c r="Z18" s="43">
        <f t="shared" ref="Z18:AA18" si="9">E18+J18+O18+V18</f>
        <v>10953501.73</v>
      </c>
      <c r="AA18" s="41">
        <f t="shared" si="9"/>
        <v>2013297.86</v>
      </c>
      <c r="AB18" s="41"/>
      <c r="AC18" s="41">
        <f t="shared" si="7"/>
        <v>0</v>
      </c>
      <c r="AD18" s="48">
        <f t="shared" si="8"/>
        <v>12966799.59</v>
      </c>
      <c r="AE18" s="52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12850230.689999999</v>
      </c>
      <c r="F19" s="53">
        <v>363691.12</v>
      </c>
      <c r="G19" s="54"/>
      <c r="H19" s="53">
        <v>479524.8</v>
      </c>
      <c r="I19" s="42">
        <f t="shared" si="0"/>
        <v>13693446.609999999</v>
      </c>
      <c r="J19" s="58"/>
      <c r="K19" s="55"/>
      <c r="L19" s="54"/>
      <c r="M19" s="53">
        <v>1206842.8400000001</v>
      </c>
      <c r="N19" s="44">
        <f t="shared" si="1"/>
        <v>1206842.8400000001</v>
      </c>
      <c r="O19" s="54"/>
      <c r="P19" s="54"/>
      <c r="Q19" s="54"/>
      <c r="R19" s="54"/>
      <c r="S19" s="41">
        <f t="shared" si="2"/>
        <v>0</v>
      </c>
      <c r="T19" s="42">
        <f t="shared" si="3"/>
        <v>1206842.8400000001</v>
      </c>
      <c r="U19" s="45">
        <f t="shared" si="4"/>
        <v>14900289.449999999</v>
      </c>
      <c r="V19" s="56"/>
      <c r="W19" s="54"/>
      <c r="X19" s="54"/>
      <c r="Y19" s="47">
        <f t="shared" si="5"/>
        <v>0</v>
      </c>
      <c r="Z19" s="43">
        <f t="shared" ref="Z19:AA19" si="10">E19+J19+O19+V19</f>
        <v>12850230.689999999</v>
      </c>
      <c r="AA19" s="41">
        <f t="shared" si="10"/>
        <v>363691.12</v>
      </c>
      <c r="AB19" s="41"/>
      <c r="AC19" s="41">
        <f t="shared" si="7"/>
        <v>1686367.6400000001</v>
      </c>
      <c r="AD19" s="48">
        <f t="shared" si="8"/>
        <v>14900289.449999999</v>
      </c>
      <c r="AE19" s="52" t="s">
        <v>48</v>
      </c>
    </row>
    <row r="20" spans="1:31" ht="17.25" customHeight="1" x14ac:dyDescent="0.2">
      <c r="A20" s="30" t="s">
        <v>49</v>
      </c>
      <c r="B20" s="57"/>
      <c r="C20" s="57"/>
      <c r="D20" s="38"/>
      <c r="E20" s="51">
        <v>697899.32</v>
      </c>
      <c r="F20" s="53">
        <v>38901.919999999998</v>
      </c>
      <c r="G20" s="54"/>
      <c r="H20" s="53">
        <v>19980.2</v>
      </c>
      <c r="I20" s="42">
        <f t="shared" si="0"/>
        <v>756781.44</v>
      </c>
      <c r="J20" s="59"/>
      <c r="K20" s="60"/>
      <c r="L20" s="54"/>
      <c r="M20" s="53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2">
        <f t="shared" si="3"/>
        <v>0</v>
      </c>
      <c r="U20" s="45">
        <f t="shared" si="4"/>
        <v>756781.44</v>
      </c>
      <c r="V20" s="56"/>
      <c r="W20" s="54"/>
      <c r="X20" s="54"/>
      <c r="Y20" s="47">
        <f t="shared" si="5"/>
        <v>0</v>
      </c>
      <c r="Z20" s="43">
        <f t="shared" ref="Z20:AA20" si="11">E20+J20+O20+V20</f>
        <v>697899.32</v>
      </c>
      <c r="AA20" s="41">
        <f t="shared" si="11"/>
        <v>38901.919999999998</v>
      </c>
      <c r="AB20" s="41"/>
      <c r="AC20" s="41">
        <f t="shared" si="7"/>
        <v>19980.2</v>
      </c>
      <c r="AD20" s="48">
        <f t="shared" si="8"/>
        <v>756781.44</v>
      </c>
      <c r="AE20" s="52" t="s">
        <v>50</v>
      </c>
    </row>
    <row r="21" spans="1:31" ht="17.25" customHeight="1" x14ac:dyDescent="0.2">
      <c r="A21" s="30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2"/>
      <c r="U21" s="45"/>
      <c r="V21" s="56"/>
      <c r="W21" s="54"/>
      <c r="X21" s="54"/>
      <c r="Y21" s="47"/>
      <c r="Z21" s="56"/>
      <c r="AA21" s="54"/>
      <c r="AB21" s="54"/>
      <c r="AC21" s="54"/>
      <c r="AD21" s="48"/>
      <c r="AE21" s="52"/>
    </row>
    <row r="22" spans="1:31" ht="17.25" customHeight="1" x14ac:dyDescent="0.2">
      <c r="A22" s="30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2"/>
      <c r="U22" s="45"/>
      <c r="V22" s="56"/>
      <c r="W22" s="54"/>
      <c r="X22" s="54"/>
      <c r="Y22" s="47"/>
      <c r="Z22" s="56"/>
      <c r="AA22" s="54"/>
      <c r="AB22" s="54"/>
      <c r="AC22" s="54"/>
      <c r="AD22" s="48"/>
      <c r="AE22" s="61"/>
    </row>
    <row r="23" spans="1:31" ht="17.25" customHeight="1" x14ac:dyDescent="0.2">
      <c r="A23" s="30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2"/>
      <c r="U23" s="45"/>
      <c r="V23" s="56"/>
      <c r="W23" s="54"/>
      <c r="X23" s="54"/>
      <c r="Y23" s="47"/>
      <c r="Z23" s="43"/>
      <c r="AA23" s="41"/>
      <c r="AB23" s="54"/>
      <c r="AC23" s="54"/>
      <c r="AD23" s="48"/>
      <c r="AE23" s="61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2">SUM(E18:E23)</f>
        <v>24501631.740000002</v>
      </c>
      <c r="F24" s="66">
        <f t="shared" si="12"/>
        <v>2415890.9</v>
      </c>
      <c r="G24" s="66">
        <f t="shared" si="12"/>
        <v>0</v>
      </c>
      <c r="H24" s="67">
        <f t="shared" si="12"/>
        <v>499505</v>
      </c>
      <c r="I24" s="69">
        <f t="shared" si="12"/>
        <v>27417027.640000001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7">
        <f t="shared" si="12"/>
        <v>1206842.8400000001</v>
      </c>
      <c r="N24" s="70">
        <f t="shared" si="12"/>
        <v>1206842.8400000001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7">
        <f t="shared" si="12"/>
        <v>1206842.8400000001</v>
      </c>
      <c r="U24" s="65">
        <f t="shared" si="12"/>
        <v>28623870.48</v>
      </c>
      <c r="V24" s="71">
        <f t="shared" si="12"/>
        <v>0</v>
      </c>
      <c r="W24" s="66">
        <f t="shared" si="12"/>
        <v>0</v>
      </c>
      <c r="X24" s="70">
        <f t="shared" si="12"/>
        <v>0</v>
      </c>
      <c r="Y24" s="69">
        <f t="shared" si="12"/>
        <v>0</v>
      </c>
      <c r="Z24" s="65">
        <f t="shared" si="12"/>
        <v>24501631.740000002</v>
      </c>
      <c r="AA24" s="66">
        <f t="shared" si="12"/>
        <v>2415890.9</v>
      </c>
      <c r="AB24" s="66">
        <f t="shared" si="12"/>
        <v>0</v>
      </c>
      <c r="AC24" s="67">
        <f t="shared" si="12"/>
        <v>1706347.84</v>
      </c>
      <c r="AD24" s="70">
        <f t="shared" si="12"/>
        <v>28623870.48</v>
      </c>
      <c r="AE24" s="61"/>
    </row>
    <row r="25" spans="1:31" ht="17.25" customHeight="1" x14ac:dyDescent="0.2">
      <c r="A25" s="35" t="str">
        <f>CONSOLIDATED!A25</f>
        <v>AUGUST</v>
      </c>
      <c r="B25" s="3"/>
      <c r="C25" s="57"/>
      <c r="D25" s="38"/>
      <c r="E25" s="43"/>
      <c r="F25" s="41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3"/>
      <c r="W25" s="41"/>
      <c r="X25" s="41"/>
      <c r="Y25" s="42"/>
      <c r="Z25" s="43"/>
      <c r="AA25" s="41"/>
      <c r="AB25" s="41"/>
      <c r="AC25" s="41"/>
      <c r="AD25" s="48"/>
      <c r="AE25" s="49"/>
    </row>
    <row r="26" spans="1:31" ht="17.25" customHeight="1" x14ac:dyDescent="0.2">
      <c r="A26" s="167" t="s">
        <v>56</v>
      </c>
      <c r="B26" s="141"/>
      <c r="C26" s="57"/>
      <c r="D26" s="38"/>
      <c r="E26" s="39">
        <v>24178086</v>
      </c>
      <c r="F26" s="40">
        <v>2537492</v>
      </c>
      <c r="G26" s="41"/>
      <c r="H26" s="40">
        <v>950000</v>
      </c>
      <c r="I26" s="42">
        <f t="shared" ref="I26:I29" si="13">SUM(E26:H26)</f>
        <v>27665578</v>
      </c>
      <c r="J26" s="43"/>
      <c r="K26" s="44"/>
      <c r="L26" s="44"/>
      <c r="M26" s="44"/>
      <c r="N26" s="54">
        <f t="shared" ref="N26:N29" si="14">SUM(J26:M26)</f>
        <v>0</v>
      </c>
      <c r="O26" s="44"/>
      <c r="P26" s="41"/>
      <c r="Q26" s="41"/>
      <c r="R26" s="41"/>
      <c r="S26" s="41">
        <f t="shared" ref="S26:S29" si="15">SUM(O26:R26)</f>
        <v>0</v>
      </c>
      <c r="T26" s="42">
        <f t="shared" ref="T26:T29" si="16">N26+S26</f>
        <v>0</v>
      </c>
      <c r="U26" s="45">
        <f>I26+T26</f>
        <v>27665578</v>
      </c>
      <c r="V26" s="43"/>
      <c r="W26" s="41"/>
      <c r="X26" s="41"/>
      <c r="Y26" s="47">
        <f t="shared" ref="Y26:Y29" si="17">SUM(V26:X26)</f>
        <v>0</v>
      </c>
      <c r="Z26" s="43">
        <f t="shared" ref="Z26:AA26" si="18">E26+J26+O26+V26</f>
        <v>24178086</v>
      </c>
      <c r="AA26" s="41">
        <f t="shared" si="18"/>
        <v>2537492</v>
      </c>
      <c r="AB26" s="41"/>
      <c r="AC26" s="41">
        <f t="shared" ref="AC26:AC29" si="19">H26+M26+R26+Y26</f>
        <v>950000</v>
      </c>
      <c r="AD26" s="48">
        <f t="shared" ref="AD26:AD29" si="20">Z26+AA26+AC26</f>
        <v>27665578</v>
      </c>
      <c r="AE26" s="49"/>
    </row>
    <row r="27" spans="1:31" ht="17.25" customHeight="1" x14ac:dyDescent="0.2">
      <c r="A27" s="171" t="s">
        <v>45</v>
      </c>
      <c r="B27" s="141"/>
      <c r="C27" s="57"/>
      <c r="D27" s="38"/>
      <c r="E27" s="76">
        <v>11188728.550000001</v>
      </c>
      <c r="F27" s="53">
        <v>2616102.11</v>
      </c>
      <c r="G27" s="54"/>
      <c r="H27" s="54"/>
      <c r="I27" s="42">
        <f t="shared" si="13"/>
        <v>13804830.66</v>
      </c>
      <c r="J27" s="77"/>
      <c r="K27" s="79"/>
      <c r="L27" s="54"/>
      <c r="M27" s="54"/>
      <c r="N27" s="54">
        <f t="shared" si="14"/>
        <v>0</v>
      </c>
      <c r="O27" s="54"/>
      <c r="P27" s="54"/>
      <c r="Q27" s="54"/>
      <c r="R27" s="54"/>
      <c r="S27" s="41">
        <f t="shared" si="15"/>
        <v>0</v>
      </c>
      <c r="T27" s="42">
        <f t="shared" si="16"/>
        <v>0</v>
      </c>
      <c r="U27" s="45">
        <f t="shared" ref="U27:U29" si="21">I27+T27</f>
        <v>13804830.66</v>
      </c>
      <c r="V27" s="56"/>
      <c r="W27" s="54"/>
      <c r="X27" s="54"/>
      <c r="Y27" s="47">
        <f t="shared" si="17"/>
        <v>0</v>
      </c>
      <c r="Z27" s="56">
        <f t="shared" ref="Z27:AA27" si="22">E27+J27+O27+V27</f>
        <v>11188728.550000001</v>
      </c>
      <c r="AA27" s="54">
        <f t="shared" si="22"/>
        <v>2616102.11</v>
      </c>
      <c r="AB27" s="54"/>
      <c r="AC27" s="41">
        <f t="shared" si="19"/>
        <v>0</v>
      </c>
      <c r="AD27" s="48">
        <f t="shared" si="20"/>
        <v>13804830.66</v>
      </c>
      <c r="AE27" s="61"/>
    </row>
    <row r="28" spans="1:31" ht="17.25" customHeight="1" x14ac:dyDescent="0.2">
      <c r="A28" s="50" t="s">
        <v>47</v>
      </c>
      <c r="B28" s="81"/>
      <c r="C28" s="57"/>
      <c r="D28" s="38"/>
      <c r="E28" s="51">
        <v>12705677.470000001</v>
      </c>
      <c r="F28" s="53">
        <v>227073.36</v>
      </c>
      <c r="G28" s="54"/>
      <c r="H28" s="53">
        <v>379291.43</v>
      </c>
      <c r="I28" s="42">
        <f t="shared" si="13"/>
        <v>13312042.26</v>
      </c>
      <c r="J28" s="58"/>
      <c r="K28" s="79"/>
      <c r="L28" s="54"/>
      <c r="M28" s="53">
        <v>469332.02</v>
      </c>
      <c r="N28" s="54">
        <f t="shared" si="14"/>
        <v>469332.02</v>
      </c>
      <c r="O28" s="54"/>
      <c r="P28" s="54"/>
      <c r="Q28" s="54"/>
      <c r="R28" s="54"/>
      <c r="S28" s="41">
        <f t="shared" si="15"/>
        <v>0</v>
      </c>
      <c r="T28" s="42">
        <f t="shared" si="16"/>
        <v>469332.02</v>
      </c>
      <c r="U28" s="45">
        <f t="shared" si="21"/>
        <v>13781374.279999999</v>
      </c>
      <c r="V28" s="56"/>
      <c r="W28" s="54"/>
      <c r="X28" s="54"/>
      <c r="Y28" s="47">
        <f t="shared" si="17"/>
        <v>0</v>
      </c>
      <c r="Z28" s="56">
        <f t="shared" ref="Z28:AA28" si="23">E28+J28+O28+V28</f>
        <v>12705677.470000001</v>
      </c>
      <c r="AA28" s="54">
        <f t="shared" si="23"/>
        <v>227073.36</v>
      </c>
      <c r="AB28" s="54"/>
      <c r="AC28" s="41">
        <f t="shared" si="19"/>
        <v>848623.45</v>
      </c>
      <c r="AD28" s="48">
        <f t="shared" si="20"/>
        <v>13781374.279999999</v>
      </c>
      <c r="AE28" s="61"/>
    </row>
    <row r="29" spans="1:31" ht="17.25" customHeight="1" x14ac:dyDescent="0.2">
      <c r="A29" s="50" t="s">
        <v>58</v>
      </c>
      <c r="B29" s="81"/>
      <c r="C29" s="57"/>
      <c r="D29" s="38"/>
      <c r="E29" s="51">
        <v>652618.64</v>
      </c>
      <c r="F29" s="53">
        <v>49352.13</v>
      </c>
      <c r="G29" s="54"/>
      <c r="H29" s="53">
        <v>18608.57</v>
      </c>
      <c r="I29" s="42">
        <f t="shared" si="13"/>
        <v>720579.34</v>
      </c>
      <c r="J29" s="59"/>
      <c r="K29" s="60"/>
      <c r="L29" s="54"/>
      <c r="M29" s="53">
        <v>26565.96</v>
      </c>
      <c r="N29" s="54">
        <f t="shared" si="14"/>
        <v>26565.96</v>
      </c>
      <c r="O29" s="54"/>
      <c r="P29" s="54"/>
      <c r="Q29" s="54"/>
      <c r="R29" s="54"/>
      <c r="S29" s="41">
        <f t="shared" si="15"/>
        <v>0</v>
      </c>
      <c r="T29" s="42">
        <f t="shared" si="16"/>
        <v>26565.96</v>
      </c>
      <c r="U29" s="45">
        <f t="shared" si="21"/>
        <v>747145.29999999993</v>
      </c>
      <c r="V29" s="56"/>
      <c r="W29" s="54"/>
      <c r="X29" s="54"/>
      <c r="Y29" s="47">
        <f t="shared" si="17"/>
        <v>0</v>
      </c>
      <c r="Z29" s="80">
        <f t="shared" ref="Z29:AA29" si="24">E29+J29+O29+V29</f>
        <v>652618.64</v>
      </c>
      <c r="AA29" s="54">
        <f t="shared" si="24"/>
        <v>49352.13</v>
      </c>
      <c r="AB29" s="54"/>
      <c r="AC29" s="41">
        <f t="shared" si="19"/>
        <v>45174.53</v>
      </c>
      <c r="AD29" s="48">
        <f t="shared" si="20"/>
        <v>747145.3</v>
      </c>
      <c r="AE29" s="61"/>
    </row>
    <row r="30" spans="1:31" ht="17.2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2"/>
      <c r="U30" s="45"/>
      <c r="V30" s="56"/>
      <c r="W30" s="54"/>
      <c r="X30" s="54"/>
      <c r="Y30" s="47"/>
      <c r="Z30" s="80"/>
      <c r="AA30" s="54"/>
      <c r="AB30" s="54"/>
      <c r="AC30" s="54"/>
      <c r="AD30" s="73"/>
      <c r="AE30" s="61"/>
    </row>
    <row r="31" spans="1:31" ht="17.2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2"/>
      <c r="U31" s="45"/>
      <c r="V31" s="56"/>
      <c r="W31" s="54"/>
      <c r="X31" s="54"/>
      <c r="Y31" s="47"/>
      <c r="Z31" s="80"/>
      <c r="AA31" s="54"/>
      <c r="AB31" s="54"/>
      <c r="AC31" s="54"/>
      <c r="AD31" s="73"/>
      <c r="AE31" s="61"/>
    </row>
    <row r="32" spans="1:31" ht="17.2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2"/>
      <c r="U32" s="45"/>
      <c r="V32" s="56"/>
      <c r="W32" s="54"/>
      <c r="X32" s="54"/>
      <c r="Y32" s="47"/>
      <c r="Z32" s="80"/>
      <c r="AA32" s="54"/>
      <c r="AB32" s="54"/>
      <c r="AC32" s="54"/>
      <c r="AD32" s="73"/>
      <c r="AE32" s="61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5">SUM(E27:E32)</f>
        <v>24547024.660000004</v>
      </c>
      <c r="F33" s="66">
        <f t="shared" si="25"/>
        <v>2892527.5999999996</v>
      </c>
      <c r="G33" s="66">
        <f t="shared" si="25"/>
        <v>0</v>
      </c>
      <c r="H33" s="66">
        <f t="shared" si="25"/>
        <v>397900</v>
      </c>
      <c r="I33" s="68">
        <f t="shared" si="25"/>
        <v>27837452.260000002</v>
      </c>
      <c r="J33" s="65">
        <f t="shared" si="25"/>
        <v>0</v>
      </c>
      <c r="K33" s="66">
        <f t="shared" si="25"/>
        <v>0</v>
      </c>
      <c r="L33" s="66">
        <f t="shared" si="25"/>
        <v>0</v>
      </c>
      <c r="M33" s="66">
        <f t="shared" si="25"/>
        <v>495897.98000000004</v>
      </c>
      <c r="N33" s="66">
        <f t="shared" si="25"/>
        <v>495897.98000000004</v>
      </c>
      <c r="O33" s="66">
        <f t="shared" si="25"/>
        <v>0</v>
      </c>
      <c r="P33" s="66">
        <f t="shared" si="25"/>
        <v>0</v>
      </c>
      <c r="Q33" s="66">
        <f t="shared" si="25"/>
        <v>0</v>
      </c>
      <c r="R33" s="66">
        <f t="shared" si="25"/>
        <v>0</v>
      </c>
      <c r="S33" s="66">
        <f t="shared" si="25"/>
        <v>0</v>
      </c>
      <c r="T33" s="68">
        <f t="shared" si="25"/>
        <v>495897.98000000004</v>
      </c>
      <c r="U33" s="65">
        <f t="shared" si="25"/>
        <v>28333350.239999998</v>
      </c>
      <c r="V33" s="65">
        <f t="shared" si="25"/>
        <v>0</v>
      </c>
      <c r="W33" s="66">
        <f t="shared" si="25"/>
        <v>0</v>
      </c>
      <c r="X33" s="66">
        <f t="shared" si="25"/>
        <v>0</v>
      </c>
      <c r="Y33" s="68">
        <f t="shared" si="25"/>
        <v>0</v>
      </c>
      <c r="Z33" s="65">
        <f t="shared" si="25"/>
        <v>24547024.660000004</v>
      </c>
      <c r="AA33" s="66">
        <f t="shared" si="25"/>
        <v>2892527.5999999996</v>
      </c>
      <c r="AB33" s="66">
        <f t="shared" si="25"/>
        <v>0</v>
      </c>
      <c r="AC33" s="66">
        <f t="shared" si="25"/>
        <v>893797.98</v>
      </c>
      <c r="AD33" s="68">
        <f t="shared" si="25"/>
        <v>28333350.239999998</v>
      </c>
      <c r="AE33" s="61"/>
    </row>
    <row r="34" spans="1:31" ht="17.25" customHeight="1" x14ac:dyDescent="0.2">
      <c r="A34" s="35" t="str">
        <f>CONSOLIDATED!A34</f>
        <v>SEPTEMBER</v>
      </c>
      <c r="B34" s="3"/>
      <c r="C34" s="57"/>
      <c r="D34" s="38"/>
      <c r="E34" s="39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6"/>
      <c r="W34" s="41"/>
      <c r="X34" s="41"/>
      <c r="Y34" s="72"/>
      <c r="Z34" s="46"/>
      <c r="AA34" s="41"/>
      <c r="AB34" s="41"/>
      <c r="AC34" s="41"/>
      <c r="AD34" s="73"/>
      <c r="AE34" s="61"/>
    </row>
    <row r="35" spans="1:31" ht="17.25" customHeight="1" x14ac:dyDescent="0.2">
      <c r="A35" s="167" t="s">
        <v>56</v>
      </c>
      <c r="B35" s="141"/>
      <c r="C35" s="57"/>
      <c r="D35" s="38"/>
      <c r="E35" s="51"/>
      <c r="F35" s="53"/>
      <c r="G35" s="41"/>
      <c r="H35" s="40"/>
      <c r="I35" s="42">
        <f t="shared" ref="I35:I38" si="26">SUM(E35:H35)</f>
        <v>0</v>
      </c>
      <c r="J35" s="46"/>
      <c r="K35" s="54"/>
      <c r="L35" s="44"/>
      <c r="M35" s="44"/>
      <c r="N35" s="54">
        <f t="shared" ref="N35:N38" si="27">SUM(J35:M35)</f>
        <v>0</v>
      </c>
      <c r="O35" s="44"/>
      <c r="P35" s="41"/>
      <c r="Q35" s="41"/>
      <c r="R35" s="41"/>
      <c r="S35" s="41">
        <f t="shared" ref="S35:S38" si="28">SUM(O35:R35)</f>
        <v>0</v>
      </c>
      <c r="T35" s="42">
        <f t="shared" ref="T35:T38" si="29">N35+S35</f>
        <v>0</v>
      </c>
      <c r="U35" s="45">
        <f t="shared" ref="U35:U38" si="30">I35+T35</f>
        <v>0</v>
      </c>
      <c r="V35" s="46"/>
      <c r="W35" s="41"/>
      <c r="X35" s="41"/>
      <c r="Y35" s="75">
        <f t="shared" ref="Y35:Y38" si="31">SUM(V35:X35)</f>
        <v>0</v>
      </c>
      <c r="Z35" s="46">
        <f t="shared" ref="Z35:AA35" si="32">E35+J35+O35+V35</f>
        <v>0</v>
      </c>
      <c r="AA35" s="41">
        <f t="shared" si="32"/>
        <v>0</v>
      </c>
      <c r="AB35" s="41"/>
      <c r="AC35" s="54">
        <f t="shared" ref="AC35:AC38" si="33">H35+M35+R35+Y35</f>
        <v>0</v>
      </c>
      <c r="AD35" s="73">
        <f t="shared" ref="AD35:AD38" si="34">Z35+AA35+AC35</f>
        <v>0</v>
      </c>
      <c r="AE35" s="61"/>
    </row>
    <row r="36" spans="1:31" ht="17.25" customHeight="1" x14ac:dyDescent="0.2">
      <c r="A36" s="171" t="s">
        <v>45</v>
      </c>
      <c r="B36" s="141"/>
      <c r="C36" s="57"/>
      <c r="D36" s="38"/>
      <c r="E36" s="51"/>
      <c r="F36" s="53"/>
      <c r="G36" s="54"/>
      <c r="H36" s="54"/>
      <c r="I36" s="42">
        <f t="shared" si="26"/>
        <v>0</v>
      </c>
      <c r="J36" s="85"/>
      <c r="K36" s="79"/>
      <c r="L36" s="86"/>
      <c r="M36" s="53"/>
      <c r="N36" s="54">
        <f t="shared" si="27"/>
        <v>0</v>
      </c>
      <c r="O36" s="54"/>
      <c r="P36" s="54"/>
      <c r="Q36" s="54"/>
      <c r="R36" s="54"/>
      <c r="S36" s="41">
        <f t="shared" si="28"/>
        <v>0</v>
      </c>
      <c r="T36" s="42">
        <f t="shared" si="29"/>
        <v>0</v>
      </c>
      <c r="U36" s="45">
        <f t="shared" si="30"/>
        <v>0</v>
      </c>
      <c r="V36" s="80"/>
      <c r="W36" s="54"/>
      <c r="X36" s="54"/>
      <c r="Y36" s="75">
        <f t="shared" si="31"/>
        <v>0</v>
      </c>
      <c r="Z36" s="80">
        <f t="shared" ref="Z36:AA36" si="35">E36+J36+O36+V36</f>
        <v>0</v>
      </c>
      <c r="AA36" s="54">
        <f t="shared" si="35"/>
        <v>0</v>
      </c>
      <c r="AB36" s="54"/>
      <c r="AC36" s="54">
        <f t="shared" si="33"/>
        <v>0</v>
      </c>
      <c r="AD36" s="73">
        <f t="shared" si="34"/>
        <v>0</v>
      </c>
      <c r="AE36" s="62"/>
    </row>
    <row r="37" spans="1:31" ht="17.25" customHeight="1" x14ac:dyDescent="0.2">
      <c r="A37" s="50" t="s">
        <v>47</v>
      </c>
      <c r="B37" s="81"/>
      <c r="C37" s="57"/>
      <c r="D37" s="38"/>
      <c r="E37" s="51"/>
      <c r="F37" s="53"/>
      <c r="G37" s="54"/>
      <c r="H37" s="54"/>
      <c r="I37" s="42">
        <f t="shared" si="26"/>
        <v>0</v>
      </c>
      <c r="J37" s="87"/>
      <c r="K37" s="79"/>
      <c r="L37" s="86"/>
      <c r="M37" s="53"/>
      <c r="N37" s="54">
        <f t="shared" si="27"/>
        <v>0</v>
      </c>
      <c r="O37" s="54"/>
      <c r="P37" s="54"/>
      <c r="Q37" s="54"/>
      <c r="R37" s="54"/>
      <c r="S37" s="41">
        <f t="shared" si="28"/>
        <v>0</v>
      </c>
      <c r="T37" s="42">
        <f t="shared" si="29"/>
        <v>0</v>
      </c>
      <c r="U37" s="45">
        <f t="shared" si="30"/>
        <v>0</v>
      </c>
      <c r="V37" s="80"/>
      <c r="W37" s="54"/>
      <c r="X37" s="54"/>
      <c r="Y37" s="75">
        <f t="shared" si="31"/>
        <v>0</v>
      </c>
      <c r="Z37" s="80">
        <f t="shared" ref="Z37:AA37" si="36">E37+J37+O37+V37</f>
        <v>0</v>
      </c>
      <c r="AA37" s="54">
        <f t="shared" si="36"/>
        <v>0</v>
      </c>
      <c r="AB37" s="88"/>
      <c r="AC37" s="54">
        <f t="shared" si="33"/>
        <v>0</v>
      </c>
      <c r="AD37" s="73">
        <f t="shared" si="34"/>
        <v>0</v>
      </c>
      <c r="AE37" s="61"/>
    </row>
    <row r="38" spans="1:31" ht="17.25" customHeight="1" x14ac:dyDescent="0.2">
      <c r="A38" s="50" t="s">
        <v>58</v>
      </c>
      <c r="B38" s="81"/>
      <c r="C38" s="57"/>
      <c r="D38" s="38"/>
      <c r="E38" s="51"/>
      <c r="F38" s="53"/>
      <c r="G38" s="54"/>
      <c r="H38" s="54"/>
      <c r="I38" s="42">
        <f t="shared" si="26"/>
        <v>0</v>
      </c>
      <c r="J38" s="89"/>
      <c r="K38" s="90"/>
      <c r="L38" s="86"/>
      <c r="M38" s="53"/>
      <c r="N38" s="54">
        <f t="shared" si="27"/>
        <v>0</v>
      </c>
      <c r="O38" s="54"/>
      <c r="P38" s="54"/>
      <c r="Q38" s="54"/>
      <c r="R38" s="54"/>
      <c r="S38" s="41">
        <f t="shared" si="28"/>
        <v>0</v>
      </c>
      <c r="T38" s="42">
        <f t="shared" si="29"/>
        <v>0</v>
      </c>
      <c r="U38" s="45">
        <f t="shared" si="30"/>
        <v>0</v>
      </c>
      <c r="V38" s="80"/>
      <c r="W38" s="54"/>
      <c r="X38" s="54"/>
      <c r="Y38" s="75">
        <f t="shared" si="31"/>
        <v>0</v>
      </c>
      <c r="Z38" s="80">
        <f t="shared" ref="Z38:AA38" si="37">E38+J38+O38+V38</f>
        <v>0</v>
      </c>
      <c r="AA38" s="54">
        <f t="shared" si="37"/>
        <v>0</v>
      </c>
      <c r="AB38" s="54"/>
      <c r="AC38" s="54">
        <f t="shared" si="33"/>
        <v>0</v>
      </c>
      <c r="AD38" s="73">
        <f t="shared" si="34"/>
        <v>0</v>
      </c>
      <c r="AE38" s="61"/>
    </row>
    <row r="39" spans="1:31" ht="17.2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2"/>
      <c r="J39" s="80"/>
      <c r="K39" s="54"/>
      <c r="L39" s="86"/>
      <c r="M39" s="54"/>
      <c r="N39" s="54"/>
      <c r="O39" s="54"/>
      <c r="P39" s="54"/>
      <c r="Q39" s="54"/>
      <c r="R39" s="54"/>
      <c r="S39" s="41"/>
      <c r="T39" s="42"/>
      <c r="U39" s="45"/>
      <c r="V39" s="80"/>
      <c r="W39" s="54"/>
      <c r="X39" s="54"/>
      <c r="Y39" s="75"/>
      <c r="Z39" s="80"/>
      <c r="AA39" s="54"/>
      <c r="AB39" s="54"/>
      <c r="AC39" s="54"/>
      <c r="AD39" s="73"/>
      <c r="AE39" s="61"/>
    </row>
    <row r="40" spans="1:31" ht="17.2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2"/>
      <c r="U40" s="45"/>
      <c r="V40" s="80"/>
      <c r="W40" s="54"/>
      <c r="X40" s="54"/>
      <c r="Y40" s="75"/>
      <c r="Z40" s="80"/>
      <c r="AA40" s="54"/>
      <c r="AB40" s="54"/>
      <c r="AC40" s="54"/>
      <c r="AD40" s="73"/>
      <c r="AE40" s="61"/>
    </row>
    <row r="41" spans="1:31" ht="17.2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2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2"/>
      <c r="U41" s="45"/>
      <c r="V41" s="80"/>
      <c r="W41" s="54"/>
      <c r="X41" s="54"/>
      <c r="Y41" s="75"/>
      <c r="Z41" s="80"/>
      <c r="AA41" s="54"/>
      <c r="AB41" s="54"/>
      <c r="AC41" s="54"/>
      <c r="AD41" s="73"/>
      <c r="AE41" s="61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8">SUM(E36:E41)</f>
        <v>0</v>
      </c>
      <c r="F42" s="66">
        <f t="shared" si="38"/>
        <v>0</v>
      </c>
      <c r="G42" s="66">
        <f t="shared" si="38"/>
        <v>0</v>
      </c>
      <c r="H42" s="67">
        <f t="shared" si="38"/>
        <v>0</v>
      </c>
      <c r="I42" s="69">
        <f t="shared" si="38"/>
        <v>0</v>
      </c>
      <c r="J42" s="65">
        <f t="shared" si="38"/>
        <v>0</v>
      </c>
      <c r="K42" s="66">
        <f t="shared" si="38"/>
        <v>0</v>
      </c>
      <c r="L42" s="66">
        <f t="shared" si="38"/>
        <v>0</v>
      </c>
      <c r="M42" s="67">
        <f t="shared" si="38"/>
        <v>0</v>
      </c>
      <c r="N42" s="70">
        <f t="shared" si="38"/>
        <v>0</v>
      </c>
      <c r="O42" s="66">
        <f t="shared" si="38"/>
        <v>0</v>
      </c>
      <c r="P42" s="66">
        <f t="shared" si="38"/>
        <v>0</v>
      </c>
      <c r="Q42" s="66">
        <f t="shared" si="38"/>
        <v>0</v>
      </c>
      <c r="R42" s="66">
        <f t="shared" si="38"/>
        <v>0</v>
      </c>
      <c r="S42" s="66">
        <f t="shared" si="38"/>
        <v>0</v>
      </c>
      <c r="T42" s="67">
        <f t="shared" si="38"/>
        <v>0</v>
      </c>
      <c r="U42" s="65">
        <f t="shared" si="38"/>
        <v>0</v>
      </c>
      <c r="V42" s="65">
        <f t="shared" si="38"/>
        <v>0</v>
      </c>
      <c r="W42" s="66">
        <f t="shared" si="38"/>
        <v>0</v>
      </c>
      <c r="X42" s="66">
        <f t="shared" si="38"/>
        <v>0</v>
      </c>
      <c r="Y42" s="83">
        <f t="shared" si="38"/>
        <v>0</v>
      </c>
      <c r="Z42" s="65">
        <f t="shared" si="38"/>
        <v>0</v>
      </c>
      <c r="AA42" s="66">
        <f t="shared" si="38"/>
        <v>0</v>
      </c>
      <c r="AB42" s="66">
        <f t="shared" si="38"/>
        <v>0</v>
      </c>
      <c r="AC42" s="66">
        <f t="shared" si="38"/>
        <v>0</v>
      </c>
      <c r="AD42" s="68">
        <f t="shared" si="38"/>
        <v>0</v>
      </c>
      <c r="AE42" s="61"/>
    </row>
    <row r="43" spans="1:31" ht="17.25" customHeight="1" x14ac:dyDescent="0.2">
      <c r="A43" s="167" t="str">
        <f>CONSOLIDATED!A43</f>
        <v>3rd QUARTER</v>
      </c>
      <c r="B43" s="141"/>
      <c r="C43" s="57"/>
      <c r="D43" s="38"/>
      <c r="E43" s="43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1"/>
      <c r="Q43" s="41"/>
      <c r="R43" s="41"/>
      <c r="S43" s="41"/>
      <c r="T43" s="42"/>
      <c r="U43" s="45"/>
      <c r="V43" s="46"/>
      <c r="W43" s="41"/>
      <c r="X43" s="41"/>
      <c r="Y43" s="72"/>
      <c r="Z43" s="46"/>
      <c r="AA43" s="41"/>
      <c r="AB43" s="41"/>
      <c r="AC43" s="41"/>
      <c r="AD43" s="73"/>
      <c r="AE43" s="61"/>
    </row>
    <row r="44" spans="1:31" ht="17.25" customHeight="1" x14ac:dyDescent="0.2">
      <c r="A44" s="167" t="s">
        <v>56</v>
      </c>
      <c r="B44" s="141"/>
      <c r="C44" s="57"/>
      <c r="D44" s="38"/>
      <c r="E44" s="46">
        <f>E17+E26+E34</f>
        <v>48575733</v>
      </c>
      <c r="F44" s="41">
        <f t="shared" ref="F44:AD44" si="39">F17+F26+F35</f>
        <v>7772145</v>
      </c>
      <c r="G44" s="41">
        <f t="shared" si="39"/>
        <v>0</v>
      </c>
      <c r="H44" s="41">
        <f t="shared" si="39"/>
        <v>950000</v>
      </c>
      <c r="I44" s="41">
        <f t="shared" si="39"/>
        <v>57297878</v>
      </c>
      <c r="J44" s="46">
        <f t="shared" si="39"/>
        <v>0</v>
      </c>
      <c r="K44" s="41">
        <f t="shared" si="39"/>
        <v>0</v>
      </c>
      <c r="L44" s="41">
        <f t="shared" si="39"/>
        <v>0</v>
      </c>
      <c r="M44" s="41">
        <f t="shared" si="39"/>
        <v>0</v>
      </c>
      <c r="N44" s="48">
        <f t="shared" si="39"/>
        <v>0</v>
      </c>
      <c r="O44" s="41">
        <f t="shared" si="39"/>
        <v>0</v>
      </c>
      <c r="P44" s="41">
        <f t="shared" si="39"/>
        <v>0</v>
      </c>
      <c r="Q44" s="41">
        <f t="shared" si="39"/>
        <v>0</v>
      </c>
      <c r="R44" s="41">
        <f t="shared" si="39"/>
        <v>0</v>
      </c>
      <c r="S44" s="41">
        <f t="shared" si="39"/>
        <v>0</v>
      </c>
      <c r="T44" s="48">
        <f t="shared" si="39"/>
        <v>0</v>
      </c>
      <c r="U44" s="45">
        <f t="shared" si="39"/>
        <v>57297878</v>
      </c>
      <c r="V44" s="46">
        <f t="shared" si="39"/>
        <v>0</v>
      </c>
      <c r="W44" s="41">
        <f t="shared" si="39"/>
        <v>0</v>
      </c>
      <c r="X44" s="41">
        <f t="shared" si="39"/>
        <v>0</v>
      </c>
      <c r="Y44" s="73">
        <f t="shared" si="39"/>
        <v>0</v>
      </c>
      <c r="Z44" s="46">
        <f t="shared" si="39"/>
        <v>48575733</v>
      </c>
      <c r="AA44" s="41">
        <f t="shared" si="39"/>
        <v>7772145</v>
      </c>
      <c r="AB44" s="41">
        <f t="shared" si="39"/>
        <v>0</v>
      </c>
      <c r="AC44" s="41">
        <f t="shared" si="39"/>
        <v>950000</v>
      </c>
      <c r="AD44" s="78">
        <f t="shared" si="39"/>
        <v>57297878</v>
      </c>
      <c r="AE44" s="61"/>
    </row>
    <row r="45" spans="1:31" ht="17.25" customHeight="1" x14ac:dyDescent="0.2">
      <c r="A45" s="171" t="s">
        <v>45</v>
      </c>
      <c r="B45" s="141"/>
      <c r="C45" s="57"/>
      <c r="D45" s="38"/>
      <c r="E45" s="80">
        <f t="shared" ref="E45:AD45" si="40">E18+E27+E36</f>
        <v>22142230.280000001</v>
      </c>
      <c r="F45" s="41">
        <f t="shared" si="40"/>
        <v>4629399.97</v>
      </c>
      <c r="G45" s="41">
        <f t="shared" si="40"/>
        <v>0</v>
      </c>
      <c r="H45" s="41">
        <f t="shared" si="40"/>
        <v>0</v>
      </c>
      <c r="I45" s="41">
        <f t="shared" si="40"/>
        <v>26771630.25</v>
      </c>
      <c r="J45" s="46">
        <f t="shared" si="40"/>
        <v>0</v>
      </c>
      <c r="K45" s="41">
        <f t="shared" si="40"/>
        <v>0</v>
      </c>
      <c r="L45" s="41">
        <f t="shared" si="40"/>
        <v>0</v>
      </c>
      <c r="M45" s="41">
        <f t="shared" si="40"/>
        <v>0</v>
      </c>
      <c r="N45" s="48">
        <f t="shared" si="40"/>
        <v>0</v>
      </c>
      <c r="O45" s="54">
        <f t="shared" si="40"/>
        <v>0</v>
      </c>
      <c r="P45" s="41">
        <f t="shared" si="40"/>
        <v>0</v>
      </c>
      <c r="Q45" s="41">
        <f t="shared" si="40"/>
        <v>0</v>
      </c>
      <c r="R45" s="41">
        <f t="shared" si="40"/>
        <v>0</v>
      </c>
      <c r="S45" s="41">
        <f t="shared" si="40"/>
        <v>0</v>
      </c>
      <c r="T45" s="48">
        <f t="shared" si="40"/>
        <v>0</v>
      </c>
      <c r="U45" s="45">
        <f t="shared" si="40"/>
        <v>26771630.25</v>
      </c>
      <c r="V45" s="80">
        <f t="shared" si="40"/>
        <v>0</v>
      </c>
      <c r="W45" s="54">
        <f t="shared" si="40"/>
        <v>0</v>
      </c>
      <c r="X45" s="41">
        <f t="shared" si="40"/>
        <v>0</v>
      </c>
      <c r="Y45" s="73">
        <f t="shared" si="40"/>
        <v>0</v>
      </c>
      <c r="Z45" s="80">
        <f t="shared" si="40"/>
        <v>22142230.280000001</v>
      </c>
      <c r="AA45" s="41">
        <f t="shared" si="40"/>
        <v>4629399.97</v>
      </c>
      <c r="AB45" s="41">
        <f t="shared" si="40"/>
        <v>0</v>
      </c>
      <c r="AC45" s="41">
        <f t="shared" si="40"/>
        <v>0</v>
      </c>
      <c r="AD45" s="78">
        <f t="shared" si="40"/>
        <v>26771630.25</v>
      </c>
      <c r="AE45" s="61"/>
    </row>
    <row r="46" spans="1:31" ht="17.25" customHeight="1" x14ac:dyDescent="0.2">
      <c r="A46" s="50" t="s">
        <v>47</v>
      </c>
      <c r="B46" s="81"/>
      <c r="C46" s="57"/>
      <c r="D46" s="38"/>
      <c r="E46" s="80">
        <f t="shared" ref="E46:AD46" si="41">E19+E28+E37</f>
        <v>25555908.16</v>
      </c>
      <c r="F46" s="41">
        <f t="shared" si="41"/>
        <v>590764.48</v>
      </c>
      <c r="G46" s="41">
        <f t="shared" si="41"/>
        <v>0</v>
      </c>
      <c r="H46" s="41">
        <f t="shared" si="41"/>
        <v>858816.23</v>
      </c>
      <c r="I46" s="41">
        <f t="shared" si="41"/>
        <v>27005488.869999997</v>
      </c>
      <c r="J46" s="46">
        <f t="shared" si="41"/>
        <v>0</v>
      </c>
      <c r="K46" s="41">
        <f t="shared" si="41"/>
        <v>0</v>
      </c>
      <c r="L46" s="41">
        <f t="shared" si="41"/>
        <v>0</v>
      </c>
      <c r="M46" s="41">
        <f t="shared" si="41"/>
        <v>1676174.86</v>
      </c>
      <c r="N46" s="48">
        <f t="shared" si="41"/>
        <v>1676174.86</v>
      </c>
      <c r="O46" s="54">
        <f t="shared" si="41"/>
        <v>0</v>
      </c>
      <c r="P46" s="41">
        <f t="shared" si="41"/>
        <v>0</v>
      </c>
      <c r="Q46" s="41">
        <f t="shared" si="41"/>
        <v>0</v>
      </c>
      <c r="R46" s="41">
        <f t="shared" si="41"/>
        <v>0</v>
      </c>
      <c r="S46" s="41">
        <f t="shared" si="41"/>
        <v>0</v>
      </c>
      <c r="T46" s="48">
        <f t="shared" si="41"/>
        <v>1676174.86</v>
      </c>
      <c r="U46" s="45">
        <f t="shared" si="41"/>
        <v>28681663.729999997</v>
      </c>
      <c r="V46" s="80">
        <f t="shared" si="41"/>
        <v>0</v>
      </c>
      <c r="W46" s="54">
        <f t="shared" si="41"/>
        <v>0</v>
      </c>
      <c r="X46" s="41">
        <f t="shared" si="41"/>
        <v>0</v>
      </c>
      <c r="Y46" s="73">
        <f t="shared" si="41"/>
        <v>0</v>
      </c>
      <c r="Z46" s="80">
        <f t="shared" si="41"/>
        <v>25555908.16</v>
      </c>
      <c r="AA46" s="41">
        <f t="shared" si="41"/>
        <v>590764.48</v>
      </c>
      <c r="AB46" s="41">
        <f t="shared" si="41"/>
        <v>0</v>
      </c>
      <c r="AC46" s="41">
        <f t="shared" si="41"/>
        <v>2534991.09</v>
      </c>
      <c r="AD46" s="88">
        <f t="shared" si="41"/>
        <v>28681663.729999997</v>
      </c>
      <c r="AE46" s="61"/>
    </row>
    <row r="47" spans="1:31" ht="17.25" customHeight="1" x14ac:dyDescent="0.2">
      <c r="A47" s="50" t="s">
        <v>58</v>
      </c>
      <c r="B47" s="81"/>
      <c r="C47" s="57"/>
      <c r="D47" s="38"/>
      <c r="E47" s="80">
        <f t="shared" ref="E47:AD47" si="42">E20+E29+E38</f>
        <v>1350517.96</v>
      </c>
      <c r="F47" s="41">
        <f t="shared" si="42"/>
        <v>88254.049999999988</v>
      </c>
      <c r="G47" s="41">
        <f t="shared" si="42"/>
        <v>0</v>
      </c>
      <c r="H47" s="41">
        <f t="shared" si="42"/>
        <v>38588.770000000004</v>
      </c>
      <c r="I47" s="41">
        <f t="shared" si="42"/>
        <v>1477360.7799999998</v>
      </c>
      <c r="J47" s="46">
        <f t="shared" si="42"/>
        <v>0</v>
      </c>
      <c r="K47" s="41">
        <f t="shared" si="42"/>
        <v>0</v>
      </c>
      <c r="L47" s="41">
        <f t="shared" si="42"/>
        <v>0</v>
      </c>
      <c r="M47" s="41">
        <f t="shared" si="42"/>
        <v>26565.96</v>
      </c>
      <c r="N47" s="48">
        <f t="shared" si="42"/>
        <v>26565.96</v>
      </c>
      <c r="O47" s="54">
        <f t="shared" si="42"/>
        <v>0</v>
      </c>
      <c r="P47" s="41">
        <f t="shared" si="42"/>
        <v>0</v>
      </c>
      <c r="Q47" s="41">
        <f t="shared" si="42"/>
        <v>0</v>
      </c>
      <c r="R47" s="41">
        <f t="shared" si="42"/>
        <v>0</v>
      </c>
      <c r="S47" s="41">
        <f t="shared" si="42"/>
        <v>0</v>
      </c>
      <c r="T47" s="48">
        <f t="shared" si="42"/>
        <v>26565.96</v>
      </c>
      <c r="U47" s="45">
        <f t="shared" si="42"/>
        <v>1503926.7399999998</v>
      </c>
      <c r="V47" s="80">
        <f t="shared" si="42"/>
        <v>0</v>
      </c>
      <c r="W47" s="54">
        <f t="shared" si="42"/>
        <v>0</v>
      </c>
      <c r="X47" s="41">
        <f t="shared" si="42"/>
        <v>0</v>
      </c>
      <c r="Y47" s="73">
        <f t="shared" si="42"/>
        <v>0</v>
      </c>
      <c r="Z47" s="80">
        <f t="shared" si="42"/>
        <v>1350517.96</v>
      </c>
      <c r="AA47" s="41">
        <f t="shared" si="42"/>
        <v>88254.049999999988</v>
      </c>
      <c r="AB47" s="41">
        <f t="shared" si="42"/>
        <v>0</v>
      </c>
      <c r="AC47" s="41">
        <f t="shared" si="42"/>
        <v>65154.729999999996</v>
      </c>
      <c r="AD47" s="88">
        <f t="shared" si="42"/>
        <v>1503926.74</v>
      </c>
      <c r="AE47" s="61"/>
    </row>
    <row r="48" spans="1:31" ht="17.2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7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2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7.2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7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2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7.25" customHeight="1" x14ac:dyDescent="0.2">
      <c r="A50" s="50" t="s">
        <v>61</v>
      </c>
      <c r="B50" s="81"/>
      <c r="C50" s="63"/>
      <c r="D50" s="64"/>
      <c r="E50" s="91"/>
      <c r="F50" s="92"/>
      <c r="G50" s="92"/>
      <c r="H50" s="92"/>
      <c r="I50" s="94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5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65" t="s">
        <v>20</v>
      </c>
      <c r="B51" s="166"/>
      <c r="C51" s="96"/>
      <c r="D51" s="97"/>
      <c r="E51" s="98">
        <f t="shared" ref="E51:AD51" si="43">SUM(E45:E50)</f>
        <v>49048656.399999999</v>
      </c>
      <c r="F51" s="99">
        <f t="shared" si="43"/>
        <v>5308418.4999999991</v>
      </c>
      <c r="G51" s="99">
        <f t="shared" si="43"/>
        <v>0</v>
      </c>
      <c r="H51" s="99">
        <f t="shared" si="43"/>
        <v>897405</v>
      </c>
      <c r="I51" s="99">
        <f t="shared" si="43"/>
        <v>55254479.899999999</v>
      </c>
      <c r="J51" s="98">
        <f t="shared" si="43"/>
        <v>0</v>
      </c>
      <c r="K51" s="99">
        <f t="shared" si="43"/>
        <v>0</v>
      </c>
      <c r="L51" s="99">
        <f t="shared" si="43"/>
        <v>0</v>
      </c>
      <c r="M51" s="99">
        <f t="shared" si="43"/>
        <v>1702740.82</v>
      </c>
      <c r="N51" s="100">
        <f t="shared" si="43"/>
        <v>1702740.82</v>
      </c>
      <c r="O51" s="99">
        <f t="shared" si="43"/>
        <v>0</v>
      </c>
      <c r="P51" s="99">
        <f t="shared" si="43"/>
        <v>0</v>
      </c>
      <c r="Q51" s="99">
        <f t="shared" si="43"/>
        <v>0</v>
      </c>
      <c r="R51" s="99">
        <f t="shared" si="43"/>
        <v>0</v>
      </c>
      <c r="S51" s="99">
        <f t="shared" si="43"/>
        <v>0</v>
      </c>
      <c r="T51" s="100">
        <f t="shared" si="43"/>
        <v>1702740.82</v>
      </c>
      <c r="U51" s="101">
        <f t="shared" si="43"/>
        <v>56957220.719999999</v>
      </c>
      <c r="V51" s="98">
        <f t="shared" si="43"/>
        <v>0</v>
      </c>
      <c r="W51" s="99">
        <f t="shared" si="43"/>
        <v>0</v>
      </c>
      <c r="X51" s="99">
        <f t="shared" si="43"/>
        <v>0</v>
      </c>
      <c r="Y51" s="100">
        <f t="shared" si="43"/>
        <v>0</v>
      </c>
      <c r="Z51" s="98">
        <f t="shared" si="43"/>
        <v>49048656.399999999</v>
      </c>
      <c r="AA51" s="99">
        <f t="shared" si="43"/>
        <v>5308418.4999999991</v>
      </c>
      <c r="AB51" s="99">
        <f t="shared" si="43"/>
        <v>0</v>
      </c>
      <c r="AC51" s="99">
        <f t="shared" si="43"/>
        <v>2600145.8199999998</v>
      </c>
      <c r="AD51" s="100">
        <f t="shared" si="43"/>
        <v>56957220.719999999</v>
      </c>
      <c r="AE51" s="102"/>
    </row>
    <row r="52" spans="1:31" ht="17.25" customHeight="1" x14ac:dyDescent="0.2">
      <c r="A52" s="35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81"/>
      <c r="P52" s="81"/>
      <c r="Q52" s="81"/>
      <c r="R52" s="81"/>
      <c r="S52" s="81"/>
      <c r="T52" s="81"/>
      <c r="U52" s="1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7.25" customHeight="1" x14ac:dyDescent="0.2">
      <c r="A53" s="35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7"/>
      <c r="F54" s="173" t="s">
        <v>65</v>
      </c>
      <c r="G54" s="141"/>
      <c r="H54" s="141"/>
      <c r="I54" s="173" t="s">
        <v>66</v>
      </c>
      <c r="J54" s="141"/>
      <c r="K54" s="141"/>
      <c r="L54" s="173" t="s">
        <v>67</v>
      </c>
      <c r="M54" s="141"/>
      <c r="N54" s="141"/>
      <c r="O54" s="141"/>
      <c r="P54" s="173"/>
      <c r="Q54" s="141"/>
      <c r="R54" s="141"/>
      <c r="S54" s="110"/>
      <c r="T54" s="110"/>
      <c r="U54" s="142" t="s">
        <v>65</v>
      </c>
      <c r="V54" s="143"/>
      <c r="W54" s="143"/>
      <c r="X54" s="111"/>
      <c r="Y54" s="142" t="s">
        <v>68</v>
      </c>
      <c r="Z54" s="143"/>
      <c r="AA54" s="111"/>
      <c r="AB54" s="142" t="s">
        <v>69</v>
      </c>
      <c r="AC54" s="143"/>
      <c r="AD54" s="143"/>
      <c r="AE54" s="109"/>
    </row>
    <row r="55" spans="1:31" ht="17.25" customHeight="1" x14ac:dyDescent="0.2">
      <c r="A55" s="35"/>
      <c r="B55" s="81" t="s">
        <v>70</v>
      </c>
      <c r="C55" s="57"/>
      <c r="D55" s="81"/>
      <c r="E55" s="107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71</v>
      </c>
      <c r="T55" s="114"/>
      <c r="U55" s="191">
        <v>197335000</v>
      </c>
      <c r="V55" s="141"/>
      <c r="W55" s="141"/>
      <c r="X55" s="113"/>
      <c r="Y55" s="144">
        <v>33198000</v>
      </c>
      <c r="Z55" s="145"/>
      <c r="AA55" s="1"/>
      <c r="AB55" s="140">
        <f t="shared" ref="AB55:AB56" si="44">SUM(U55,Y55)</f>
        <v>230533000</v>
      </c>
      <c r="AC55" s="141"/>
      <c r="AD55" s="141"/>
      <c r="AE55" s="109"/>
    </row>
    <row r="56" spans="1:31" ht="17.25" customHeight="1" x14ac:dyDescent="0.2">
      <c r="A56" s="35"/>
      <c r="B56" s="81" t="s">
        <v>72</v>
      </c>
      <c r="C56" s="57"/>
      <c r="D56" s="81"/>
      <c r="E56" s="107"/>
      <c r="F56" s="140">
        <v>227751830</v>
      </c>
      <c r="G56" s="141"/>
      <c r="H56" s="141"/>
      <c r="I56" s="140">
        <f>AD26</f>
        <v>27665578</v>
      </c>
      <c r="J56" s="141"/>
      <c r="K56" s="141"/>
      <c r="L56" s="113"/>
      <c r="M56" s="140">
        <f>F56+I56</f>
        <v>255417408</v>
      </c>
      <c r="N56" s="141"/>
      <c r="O56" s="1"/>
      <c r="P56" s="115"/>
      <c r="Q56" s="116"/>
      <c r="R56" s="113"/>
      <c r="S56" s="114" t="s">
        <v>73</v>
      </c>
      <c r="T56" s="114"/>
      <c r="U56" s="190">
        <v>230666243.19</v>
      </c>
      <c r="V56" s="143"/>
      <c r="W56" s="143"/>
      <c r="X56" s="113"/>
      <c r="Y56" s="146">
        <f>I65</f>
        <v>28333350.239999998</v>
      </c>
      <c r="Z56" s="143"/>
      <c r="AA56" s="1"/>
      <c r="AB56" s="140">
        <f t="shared" si="44"/>
        <v>258999593.43000001</v>
      </c>
      <c r="AC56" s="141"/>
      <c r="AD56" s="141"/>
      <c r="AE56" s="109"/>
    </row>
    <row r="57" spans="1:31" ht="17.25" customHeight="1" x14ac:dyDescent="0.2">
      <c r="A57" s="35"/>
      <c r="B57" s="81" t="s">
        <v>74</v>
      </c>
      <c r="C57" s="57"/>
      <c r="D57" s="81"/>
      <c r="E57" s="107"/>
      <c r="F57" s="78"/>
      <c r="G57" s="78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9" t="s">
        <v>75</v>
      </c>
      <c r="T57" s="141"/>
      <c r="U57" s="119"/>
      <c r="V57" s="147">
        <f>U55-U56</f>
        <v>-33331243.189999998</v>
      </c>
      <c r="W57" s="148"/>
      <c r="X57" s="113"/>
      <c r="Y57" s="120"/>
      <c r="Z57" s="68">
        <f>Y55-Y56</f>
        <v>4864649.7600000016</v>
      </c>
      <c r="AA57" s="1"/>
      <c r="AB57" s="147">
        <f>+AB55-AB56</f>
        <v>-28466593.430000007</v>
      </c>
      <c r="AC57" s="148"/>
      <c r="AD57" s="148"/>
      <c r="AE57" s="109"/>
    </row>
    <row r="58" spans="1:31" ht="17.25" customHeight="1" x14ac:dyDescent="0.2">
      <c r="A58" s="35"/>
      <c r="B58" s="81" t="s">
        <v>76</v>
      </c>
      <c r="C58" s="57"/>
      <c r="D58" s="81"/>
      <c r="E58" s="107"/>
      <c r="F58" s="140">
        <v>4679624.1500000004</v>
      </c>
      <c r="G58" s="141"/>
      <c r="H58" s="141"/>
      <c r="I58" s="140">
        <f>AD29</f>
        <v>747145.3</v>
      </c>
      <c r="J58" s="141"/>
      <c r="K58" s="141"/>
      <c r="L58" s="113"/>
      <c r="M58" s="140">
        <f>F58+I58</f>
        <v>5426769.4500000002</v>
      </c>
      <c r="N58" s="141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8"/>
      <c r="AD58" s="81"/>
      <c r="AE58" s="109"/>
    </row>
    <row r="59" spans="1:31" ht="17.25" customHeight="1" x14ac:dyDescent="0.2">
      <c r="A59" s="35"/>
      <c r="B59" s="81" t="s">
        <v>77</v>
      </c>
      <c r="C59" s="57"/>
      <c r="D59" s="81"/>
      <c r="E59" s="107"/>
      <c r="F59" s="78"/>
      <c r="G59" s="78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8"/>
      <c r="AA59" s="1"/>
      <c r="AB59" s="1"/>
      <c r="AC59" s="78"/>
      <c r="AD59" s="81"/>
      <c r="AE59" s="109"/>
    </row>
    <row r="60" spans="1:31" ht="17.25" customHeight="1" x14ac:dyDescent="0.2">
      <c r="A60" s="35"/>
      <c r="B60" s="81" t="s">
        <v>78</v>
      </c>
      <c r="C60" s="57"/>
      <c r="D60" s="81"/>
      <c r="E60" s="107"/>
      <c r="F60" s="78"/>
      <c r="G60" s="78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8"/>
      <c r="AA60" s="1"/>
      <c r="AB60" s="1"/>
      <c r="AC60" s="78"/>
      <c r="AD60" s="81"/>
      <c r="AE60" s="109"/>
    </row>
    <row r="61" spans="1:31" ht="17.25" customHeight="1" x14ac:dyDescent="0.2">
      <c r="A61" s="35"/>
      <c r="B61" s="81" t="s">
        <v>53</v>
      </c>
      <c r="C61" s="57"/>
      <c r="D61" s="81"/>
      <c r="E61" s="107"/>
      <c r="F61" s="78"/>
      <c r="G61" s="78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8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81</v>
      </c>
      <c r="C62" s="57"/>
      <c r="D62" s="81"/>
      <c r="E62" s="1"/>
      <c r="F62" s="78"/>
      <c r="G62" s="78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1"/>
      <c r="E63" s="107"/>
      <c r="F63" s="140">
        <f>SUM(F56,F58)</f>
        <v>232431454.15000001</v>
      </c>
      <c r="G63" s="141"/>
      <c r="H63" s="141"/>
      <c r="I63" s="140">
        <f>I58+I56</f>
        <v>28412723.300000001</v>
      </c>
      <c r="J63" s="141"/>
      <c r="K63" s="141"/>
      <c r="L63" s="114"/>
      <c r="M63" s="140">
        <f t="shared" ref="M63:M66" si="45">F63+I63</f>
        <v>260844177.45000002</v>
      </c>
      <c r="N63" s="141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83</v>
      </c>
      <c r="C64" s="57"/>
      <c r="D64" s="81"/>
      <c r="E64" s="107"/>
      <c r="F64" s="140"/>
      <c r="G64" s="141"/>
      <c r="H64" s="141"/>
      <c r="I64" s="140"/>
      <c r="J64" s="141"/>
      <c r="K64" s="141"/>
      <c r="L64" s="118"/>
      <c r="M64" s="140">
        <f t="shared" si="45"/>
        <v>0</v>
      </c>
      <c r="N64" s="141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1" t="s">
        <v>84</v>
      </c>
      <c r="C65" s="81"/>
      <c r="D65" s="81"/>
      <c r="E65" s="107"/>
      <c r="F65" s="140">
        <v>230666243.19</v>
      </c>
      <c r="G65" s="141"/>
      <c r="H65" s="141"/>
      <c r="I65" s="140">
        <f>SUM(AD27:AD29)</f>
        <v>28333350.239999998</v>
      </c>
      <c r="J65" s="141"/>
      <c r="K65" s="141"/>
      <c r="L65" s="118"/>
      <c r="M65" s="140">
        <f t="shared" si="45"/>
        <v>258999593.43000001</v>
      </c>
      <c r="N65" s="141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7"/>
      <c r="F66" s="140">
        <f>F63-F64-F65</f>
        <v>1765210.9600000083</v>
      </c>
      <c r="G66" s="141"/>
      <c r="H66" s="141"/>
      <c r="I66" s="140">
        <f>I63-I64-I65</f>
        <v>79373.060000002384</v>
      </c>
      <c r="J66" s="141"/>
      <c r="K66" s="141"/>
      <c r="L66" s="78"/>
      <c r="M66" s="140">
        <f t="shared" si="45"/>
        <v>1844584.0200000107</v>
      </c>
      <c r="N66" s="141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7"/>
      <c r="F67" s="1"/>
      <c r="G67" s="1"/>
      <c r="H67" s="122"/>
      <c r="I67" s="123"/>
      <c r="J67" s="123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7"/>
      <c r="F68" s="78"/>
      <c r="G68" s="1"/>
      <c r="H68" s="122"/>
      <c r="I68" s="172"/>
      <c r="J68" s="141"/>
      <c r="K68" s="141"/>
      <c r="L68" s="107"/>
      <c r="M68" s="107"/>
      <c r="N68" s="105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4" t="s">
        <v>87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26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1"/>
      <c r="C70" s="81"/>
      <c r="D70" s="81"/>
      <c r="E70" s="81"/>
      <c r="F70" s="127" t="s">
        <v>88</v>
      </c>
      <c r="G70" s="128"/>
      <c r="H70" s="128"/>
      <c r="I70" s="127"/>
      <c r="J70" s="127"/>
      <c r="K70" s="127"/>
      <c r="L70" s="127"/>
      <c r="M70" s="127"/>
      <c r="N70" s="129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1"/>
      <c r="C71" s="81"/>
      <c r="D71" s="81"/>
      <c r="E71" s="81"/>
      <c r="F71" s="127"/>
      <c r="G71" s="128"/>
      <c r="H71" s="128"/>
      <c r="I71" s="127"/>
      <c r="J71" s="127"/>
      <c r="K71" s="127"/>
      <c r="L71" s="127"/>
      <c r="M71" s="127"/>
      <c r="N71" s="129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74" t="s">
        <v>93</v>
      </c>
      <c r="G72" s="143"/>
      <c r="H72" s="143"/>
      <c r="I72" s="143"/>
      <c r="J72" s="143"/>
      <c r="K72" s="1"/>
      <c r="L72" s="1"/>
      <c r="M72" s="1"/>
      <c r="N72" s="1"/>
      <c r="O72" s="1"/>
      <c r="P72" s="1"/>
      <c r="Q72" s="1"/>
      <c r="R72" s="1"/>
      <c r="S72" s="1"/>
      <c r="T72" s="174" t="s">
        <v>95</v>
      </c>
      <c r="U72" s="143"/>
      <c r="V72" s="143"/>
      <c r="W72" s="143"/>
      <c r="X72" s="143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75" t="s">
        <v>97</v>
      </c>
      <c r="G73" s="145"/>
      <c r="H73" s="145"/>
      <c r="I73" s="145"/>
      <c r="J73" s="145"/>
      <c r="K73" s="1"/>
      <c r="L73" s="1"/>
      <c r="M73" s="1"/>
      <c r="N73" s="1"/>
      <c r="O73" s="1"/>
      <c r="P73" s="3"/>
      <c r="Q73" s="3"/>
      <c r="R73" s="3"/>
      <c r="S73" s="3"/>
      <c r="T73" s="175" t="s">
        <v>99</v>
      </c>
      <c r="U73" s="145"/>
      <c r="V73" s="145"/>
      <c r="W73" s="145"/>
      <c r="X73" s="145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30"/>
      <c r="B74" s="131"/>
      <c r="C74" s="131"/>
      <c r="D74" s="131"/>
      <c r="E74" s="131"/>
      <c r="F74" s="176" t="s">
        <v>100</v>
      </c>
      <c r="G74" s="166"/>
      <c r="H74" s="166"/>
      <c r="I74" s="166"/>
      <c r="J74" s="166"/>
      <c r="K74" s="131"/>
      <c r="L74" s="131"/>
      <c r="M74" s="131"/>
      <c r="N74" s="131"/>
      <c r="O74" s="131"/>
      <c r="P74" s="131"/>
      <c r="Q74" s="131"/>
      <c r="R74" s="131"/>
      <c r="S74" s="131"/>
      <c r="T74" s="176" t="s">
        <v>100</v>
      </c>
      <c r="U74" s="166"/>
      <c r="V74" s="166"/>
      <c r="W74" s="166"/>
      <c r="X74" s="166"/>
      <c r="Y74" s="131"/>
      <c r="Z74" s="131"/>
      <c r="AA74" s="131"/>
      <c r="AB74" s="131"/>
      <c r="AC74" s="131"/>
      <c r="AD74" s="131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4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3">
    <mergeCell ref="G13:G14"/>
    <mergeCell ref="E13:E14"/>
    <mergeCell ref="F13:F14"/>
    <mergeCell ref="A6:H6"/>
    <mergeCell ref="A5:F5"/>
    <mergeCell ref="AD1:AE1"/>
    <mergeCell ref="AD2:AE2"/>
    <mergeCell ref="J12:T12"/>
    <mergeCell ref="A7:F7"/>
    <mergeCell ref="A9:F9"/>
    <mergeCell ref="A8:F8"/>
    <mergeCell ref="A4:AE4"/>
    <mergeCell ref="A3:AE3"/>
    <mergeCell ref="E12:I12"/>
    <mergeCell ref="AE12:AE14"/>
    <mergeCell ref="J13:N13"/>
    <mergeCell ref="I13:I14"/>
    <mergeCell ref="A12:D14"/>
    <mergeCell ref="H13:H14"/>
    <mergeCell ref="AC13:AC14"/>
    <mergeCell ref="AD13:AD14"/>
    <mergeCell ref="Z12:AD12"/>
    <mergeCell ref="T13:T14"/>
    <mergeCell ref="O13:S13"/>
    <mergeCell ref="Z13:Z14"/>
    <mergeCell ref="X13:X14"/>
    <mergeCell ref="AB13:AB14"/>
    <mergeCell ref="AA13:AA14"/>
    <mergeCell ref="V12:Y12"/>
    <mergeCell ref="Y13:Y14"/>
    <mergeCell ref="U12:U14"/>
    <mergeCell ref="U54:W54"/>
    <mergeCell ref="V57:W57"/>
    <mergeCell ref="V13:V14"/>
    <mergeCell ref="S57:T57"/>
    <mergeCell ref="W13:W14"/>
    <mergeCell ref="AB57:AD57"/>
    <mergeCell ref="Y54:Z54"/>
    <mergeCell ref="M65:N65"/>
    <mergeCell ref="M64:N64"/>
    <mergeCell ref="M63:N63"/>
    <mergeCell ref="M56:N56"/>
    <mergeCell ref="M58:N58"/>
    <mergeCell ref="L54:O54"/>
    <mergeCell ref="AB55:AD55"/>
    <mergeCell ref="AB54:AD54"/>
    <mergeCell ref="U56:W56"/>
    <mergeCell ref="U55:W55"/>
    <mergeCell ref="Y56:Z56"/>
    <mergeCell ref="Y55:Z55"/>
    <mergeCell ref="AB56:AD56"/>
    <mergeCell ref="P54:R54"/>
    <mergeCell ref="I63:K63"/>
    <mergeCell ref="I64:K64"/>
    <mergeCell ref="F64:H64"/>
    <mergeCell ref="F63:H63"/>
    <mergeCell ref="F66:H66"/>
    <mergeCell ref="F65:H65"/>
    <mergeCell ref="I65:K65"/>
    <mergeCell ref="M66:N66"/>
    <mergeCell ref="F74:J74"/>
    <mergeCell ref="F72:J72"/>
    <mergeCell ref="F73:J73"/>
    <mergeCell ref="T73:X73"/>
    <mergeCell ref="T74:X74"/>
    <mergeCell ref="T72:X72"/>
    <mergeCell ref="I68:K68"/>
    <mergeCell ref="I66:K66"/>
    <mergeCell ref="F54:H54"/>
    <mergeCell ref="I54:K54"/>
    <mergeCell ref="I58:K58"/>
    <mergeCell ref="F58:H58"/>
    <mergeCell ref="F56:H56"/>
    <mergeCell ref="I56:K56"/>
    <mergeCell ref="A51:B51"/>
    <mergeCell ref="A44:B44"/>
    <mergeCell ref="A45:B45"/>
    <mergeCell ref="A15:D15"/>
    <mergeCell ref="A43:B43"/>
    <mergeCell ref="A35:B35"/>
    <mergeCell ref="A36:B36"/>
    <mergeCell ref="A27:B27"/>
    <mergeCell ref="A26:B26"/>
  </mergeCells>
  <printOptions horizontalCentered="1"/>
  <pageMargins left="0.15" right="1.1499999999999999" top="0.5" bottom="0.25" header="0" footer="0"/>
  <pageSetup paperSize="5" scale="4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4.5703125" customWidth="1"/>
    <col min="11" max="11" width="7.42578125" customWidth="1"/>
    <col min="12" max="12" width="6.42578125" customWidth="1"/>
    <col min="13" max="13" width="14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0.4257812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3.8554687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0" t="s">
        <v>1</v>
      </c>
      <c r="AE2" s="141"/>
    </row>
    <row r="3" spans="1:31" ht="30.75" customHeight="1" x14ac:dyDescent="0.2">
      <c r="A3" s="149" t="s">
        <v>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70" t="str">
        <f>CONSOLIDATED!A4</f>
        <v>For the month of AUGUST 2019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2.75" customHeight="1" x14ac:dyDescent="0.2">
      <c r="A5" s="178" t="s">
        <v>13</v>
      </c>
      <c r="B5" s="141"/>
      <c r="C5" s="141"/>
      <c r="D5" s="141"/>
      <c r="E5" s="141"/>
      <c r="F5" s="14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2.75" customHeight="1" x14ac:dyDescent="0.2">
      <c r="A6" s="178" t="s">
        <v>14</v>
      </c>
      <c r="B6" s="141"/>
      <c r="C6" s="141"/>
      <c r="D6" s="141"/>
      <c r="E6" s="141"/>
      <c r="F6" s="14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5"/>
      <c r="AE6" s="5"/>
    </row>
    <row r="7" spans="1:31" ht="12.75" customHeight="1" x14ac:dyDescent="0.2">
      <c r="A7" s="178" t="s">
        <v>6</v>
      </c>
      <c r="B7" s="141"/>
      <c r="C7" s="141"/>
      <c r="D7" s="141"/>
      <c r="E7" s="141"/>
      <c r="F7" s="14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5"/>
      <c r="AE7" s="5"/>
    </row>
    <row r="8" spans="1:31" ht="12.75" customHeight="1" x14ac:dyDescent="0.2">
      <c r="A8" s="178" t="s">
        <v>16</v>
      </c>
      <c r="B8" s="141"/>
      <c r="C8" s="141"/>
      <c r="D8" s="141"/>
      <c r="E8" s="141"/>
      <c r="F8" s="14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5"/>
      <c r="AE8" s="5"/>
    </row>
    <row r="9" spans="1:31" ht="12.75" customHeight="1" x14ac:dyDescent="0.2">
      <c r="A9" s="178" t="s">
        <v>9</v>
      </c>
      <c r="B9" s="141"/>
      <c r="C9" s="141"/>
      <c r="D9" s="141"/>
      <c r="E9" s="141"/>
      <c r="F9" s="14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2.75" customHeight="1" x14ac:dyDescent="0.2">
      <c r="A10" s="4"/>
      <c r="B10" s="2"/>
      <c r="C10" s="4"/>
      <c r="D10" s="4" t="s">
        <v>10</v>
      </c>
      <c r="E10" s="4"/>
      <c r="F10" s="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7.5" customHeight="1" x14ac:dyDescent="0.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2.75" customHeight="1" x14ac:dyDescent="0.2">
      <c r="A12" s="179" t="s">
        <v>11</v>
      </c>
      <c r="B12" s="180"/>
      <c r="C12" s="180"/>
      <c r="D12" s="181"/>
      <c r="E12" s="152" t="s">
        <v>15</v>
      </c>
      <c r="F12" s="153"/>
      <c r="G12" s="153"/>
      <c r="H12" s="153"/>
      <c r="I12" s="154"/>
      <c r="J12" s="152" t="s">
        <v>17</v>
      </c>
      <c r="K12" s="153"/>
      <c r="L12" s="153"/>
      <c r="M12" s="153"/>
      <c r="N12" s="153"/>
      <c r="O12" s="153"/>
      <c r="P12" s="153"/>
      <c r="Q12" s="153"/>
      <c r="R12" s="153"/>
      <c r="S12" s="153"/>
      <c r="T12" s="154"/>
      <c r="U12" s="184" t="s">
        <v>18</v>
      </c>
      <c r="V12" s="152" t="s">
        <v>19</v>
      </c>
      <c r="W12" s="153"/>
      <c r="X12" s="153"/>
      <c r="Y12" s="154"/>
      <c r="Z12" s="152" t="s">
        <v>20</v>
      </c>
      <c r="AA12" s="153"/>
      <c r="AB12" s="153"/>
      <c r="AC12" s="153"/>
      <c r="AD12" s="154"/>
      <c r="AE12" s="161" t="s">
        <v>21</v>
      </c>
    </row>
    <row r="13" spans="1:31" ht="12.75" customHeight="1" x14ac:dyDescent="0.2">
      <c r="A13" s="182"/>
      <c r="B13" s="141"/>
      <c r="C13" s="141"/>
      <c r="D13" s="162"/>
      <c r="E13" s="168" t="s">
        <v>22</v>
      </c>
      <c r="F13" s="157" t="s">
        <v>23</v>
      </c>
      <c r="G13" s="164" t="s">
        <v>24</v>
      </c>
      <c r="H13" s="157" t="s">
        <v>25</v>
      </c>
      <c r="I13" s="159" t="s">
        <v>26</v>
      </c>
      <c r="J13" s="188" t="s">
        <v>27</v>
      </c>
      <c r="K13" s="143"/>
      <c r="L13" s="143"/>
      <c r="M13" s="143"/>
      <c r="N13" s="156"/>
      <c r="O13" s="155" t="s">
        <v>28</v>
      </c>
      <c r="P13" s="143"/>
      <c r="Q13" s="143"/>
      <c r="R13" s="143"/>
      <c r="S13" s="156"/>
      <c r="T13" s="187" t="s">
        <v>26</v>
      </c>
      <c r="U13" s="185"/>
      <c r="V13" s="168" t="s">
        <v>22</v>
      </c>
      <c r="W13" s="157" t="s">
        <v>23</v>
      </c>
      <c r="X13" s="157" t="s">
        <v>25</v>
      </c>
      <c r="Y13" s="159" t="s">
        <v>26</v>
      </c>
      <c r="Z13" s="168" t="s">
        <v>22</v>
      </c>
      <c r="AA13" s="157" t="s">
        <v>23</v>
      </c>
      <c r="AB13" s="164" t="s">
        <v>24</v>
      </c>
      <c r="AC13" s="157" t="s">
        <v>25</v>
      </c>
      <c r="AD13" s="159" t="s">
        <v>26</v>
      </c>
      <c r="AE13" s="162"/>
    </row>
    <row r="14" spans="1:31" ht="12.75" customHeight="1" x14ac:dyDescent="0.2">
      <c r="A14" s="183"/>
      <c r="B14" s="143"/>
      <c r="C14" s="143"/>
      <c r="D14" s="163"/>
      <c r="E14" s="169"/>
      <c r="F14" s="158"/>
      <c r="G14" s="158"/>
      <c r="H14" s="158"/>
      <c r="I14" s="160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0"/>
      <c r="U14" s="186"/>
      <c r="V14" s="169"/>
      <c r="W14" s="158"/>
      <c r="X14" s="158"/>
      <c r="Y14" s="160"/>
      <c r="Z14" s="169"/>
      <c r="AA14" s="158"/>
      <c r="AB14" s="158"/>
      <c r="AC14" s="158"/>
      <c r="AD14" s="160"/>
      <c r="AE14" s="163"/>
    </row>
    <row r="15" spans="1:31" ht="15.75" customHeight="1" x14ac:dyDescent="0.2">
      <c r="A15" s="177" t="s">
        <v>30</v>
      </c>
      <c r="B15" s="153"/>
      <c r="C15" s="153"/>
      <c r="D15" s="154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8">
        <v>28</v>
      </c>
    </row>
    <row r="16" spans="1:31" ht="15.75" customHeight="1" x14ac:dyDescent="0.2">
      <c r="A16" s="30" t="str">
        <f>CONSOLIDATED!A16</f>
        <v>JULY</v>
      </c>
      <c r="B16" s="25"/>
      <c r="C16" s="25"/>
      <c r="D16" s="26"/>
      <c r="E16" s="7"/>
      <c r="F16" s="8"/>
      <c r="G16" s="8"/>
      <c r="H16" s="8"/>
      <c r="I16" s="10"/>
      <c r="J16" s="7"/>
      <c r="K16" s="27"/>
      <c r="L16" s="27"/>
      <c r="M16" s="27"/>
      <c r="N16" s="29"/>
      <c r="O16" s="27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5.75" customHeight="1" x14ac:dyDescent="0.2">
      <c r="A17" s="35" t="s">
        <v>43</v>
      </c>
      <c r="B17" s="3"/>
      <c r="C17" s="3"/>
      <c r="D17" s="38"/>
      <c r="E17" s="39">
        <v>4228000</v>
      </c>
      <c r="F17" s="40">
        <v>798000</v>
      </c>
      <c r="G17" s="41"/>
      <c r="H17" s="41"/>
      <c r="I17" s="42">
        <f t="shared" ref="I17:I20" si="0">SUM(E17:H17)</f>
        <v>5026000</v>
      </c>
      <c r="J17" s="43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7">
        <f t="shared" ref="T17:T20" si="3">N17+S17</f>
        <v>0</v>
      </c>
      <c r="U17" s="45">
        <f t="shared" ref="U17:U20" si="4">I17+T17</f>
        <v>5026000</v>
      </c>
      <c r="V17" s="43"/>
      <c r="W17" s="41"/>
      <c r="X17" s="41"/>
      <c r="Y17" s="47">
        <f t="shared" ref="Y17:Y20" si="5">V17+W17</f>
        <v>0</v>
      </c>
      <c r="Z17" s="43">
        <f t="shared" ref="Z17:AA17" si="6">E17+J17+O17+V17</f>
        <v>4228000</v>
      </c>
      <c r="AA17" s="41">
        <f t="shared" si="6"/>
        <v>798000</v>
      </c>
      <c r="AB17" s="41"/>
      <c r="AC17" s="41"/>
      <c r="AD17" s="48">
        <f t="shared" ref="AD17:AD18" si="7">Z17+AA17</f>
        <v>5026000</v>
      </c>
      <c r="AE17" s="49" t="s">
        <v>44</v>
      </c>
    </row>
    <row r="18" spans="1:31" ht="15.75" customHeight="1" x14ac:dyDescent="0.2">
      <c r="A18" s="50" t="s">
        <v>45</v>
      </c>
      <c r="B18" s="3"/>
      <c r="C18" s="3"/>
      <c r="D18" s="38"/>
      <c r="E18" s="51">
        <v>2288622.04</v>
      </c>
      <c r="F18" s="53">
        <v>327227.24</v>
      </c>
      <c r="G18" s="54"/>
      <c r="H18" s="54"/>
      <c r="I18" s="42">
        <f t="shared" si="0"/>
        <v>2615849.2800000003</v>
      </c>
      <c r="J18" s="56"/>
      <c r="K18" s="54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7">
        <f t="shared" si="3"/>
        <v>0</v>
      </c>
      <c r="U18" s="45">
        <f t="shared" si="4"/>
        <v>2615849.2800000003</v>
      </c>
      <c r="V18" s="56"/>
      <c r="W18" s="54"/>
      <c r="X18" s="54"/>
      <c r="Y18" s="47">
        <f t="shared" si="5"/>
        <v>0</v>
      </c>
      <c r="Z18" s="56">
        <f t="shared" ref="Z18:AA18" si="8">E18+J18+O18+V18</f>
        <v>2288622.04</v>
      </c>
      <c r="AA18" s="54">
        <f t="shared" si="8"/>
        <v>327227.24</v>
      </c>
      <c r="AB18" s="54"/>
      <c r="AC18" s="54"/>
      <c r="AD18" s="48">
        <f t="shared" si="7"/>
        <v>2615849.2800000003</v>
      </c>
      <c r="AE18" s="49" t="s">
        <v>46</v>
      </c>
    </row>
    <row r="19" spans="1:31" ht="15.75" customHeight="1" x14ac:dyDescent="0.2">
      <c r="A19" s="50" t="s">
        <v>47</v>
      </c>
      <c r="B19" s="57"/>
      <c r="C19" s="57"/>
      <c r="D19" s="38"/>
      <c r="E19" s="51">
        <v>588810.06000000006</v>
      </c>
      <c r="F19" s="53">
        <v>131678.34</v>
      </c>
      <c r="G19" s="54"/>
      <c r="H19" s="54"/>
      <c r="I19" s="42">
        <f t="shared" si="0"/>
        <v>720488.4</v>
      </c>
      <c r="J19" s="56"/>
      <c r="K19" s="54"/>
      <c r="L19" s="54"/>
      <c r="M19" s="53">
        <v>546053.75</v>
      </c>
      <c r="N19" s="44">
        <f t="shared" si="1"/>
        <v>546053.75</v>
      </c>
      <c r="O19" s="54"/>
      <c r="P19" s="54"/>
      <c r="Q19" s="54"/>
      <c r="R19" s="54"/>
      <c r="S19" s="41">
        <f t="shared" si="2"/>
        <v>0</v>
      </c>
      <c r="T19" s="47">
        <f t="shared" si="3"/>
        <v>546053.75</v>
      </c>
      <c r="U19" s="45">
        <f t="shared" si="4"/>
        <v>1266542.1499999999</v>
      </c>
      <c r="V19" s="56"/>
      <c r="W19" s="54"/>
      <c r="X19" s="54"/>
      <c r="Y19" s="47">
        <f t="shared" si="5"/>
        <v>0</v>
      </c>
      <c r="Z19" s="56">
        <f t="shared" ref="Z19:AA19" si="9">E19+J19+O19+V19</f>
        <v>588810.06000000006</v>
      </c>
      <c r="AA19" s="54">
        <f t="shared" si="9"/>
        <v>131678.34</v>
      </c>
      <c r="AB19" s="54"/>
      <c r="AC19" s="53">
        <v>546053.75</v>
      </c>
      <c r="AD19" s="48">
        <f t="shared" ref="AD19:AD20" si="10">Z19+AA19+AB19+AC19</f>
        <v>1266542.1499999999</v>
      </c>
      <c r="AE19" s="49" t="s">
        <v>48</v>
      </c>
    </row>
    <row r="20" spans="1:31" ht="15.75" customHeight="1" x14ac:dyDescent="0.2">
      <c r="A20" s="30" t="s">
        <v>49</v>
      </c>
      <c r="B20" s="57"/>
      <c r="C20" s="57"/>
      <c r="D20" s="38"/>
      <c r="E20" s="51">
        <v>101493.61</v>
      </c>
      <c r="F20" s="53">
        <v>4254.6400000000003</v>
      </c>
      <c r="G20" s="54"/>
      <c r="H20" s="54"/>
      <c r="I20" s="42">
        <f t="shared" si="0"/>
        <v>105748.25</v>
      </c>
      <c r="J20" s="56"/>
      <c r="K20" s="54"/>
      <c r="L20" s="54"/>
      <c r="M20" s="53">
        <v>30908.7</v>
      </c>
      <c r="N20" s="44">
        <f t="shared" si="1"/>
        <v>30908.7</v>
      </c>
      <c r="O20" s="54"/>
      <c r="P20" s="54"/>
      <c r="Q20" s="54"/>
      <c r="R20" s="54"/>
      <c r="S20" s="41">
        <f t="shared" si="2"/>
        <v>0</v>
      </c>
      <c r="T20" s="47">
        <f t="shared" si="3"/>
        <v>30908.7</v>
      </c>
      <c r="U20" s="45">
        <f t="shared" si="4"/>
        <v>136656.95000000001</v>
      </c>
      <c r="V20" s="56"/>
      <c r="W20" s="54"/>
      <c r="X20" s="54"/>
      <c r="Y20" s="47">
        <f t="shared" si="5"/>
        <v>0</v>
      </c>
      <c r="Z20" s="56">
        <f t="shared" ref="Z20:AA20" si="11">E20+J20+O20+V20</f>
        <v>101493.61</v>
      </c>
      <c r="AA20" s="54">
        <f t="shared" si="11"/>
        <v>4254.6400000000003</v>
      </c>
      <c r="AB20" s="54"/>
      <c r="AC20" s="53">
        <v>30908.7</v>
      </c>
      <c r="AD20" s="48">
        <f t="shared" si="10"/>
        <v>136656.95000000001</v>
      </c>
      <c r="AE20" s="49" t="s">
        <v>50</v>
      </c>
    </row>
    <row r="21" spans="1:31" ht="15.75" customHeight="1" x14ac:dyDescent="0.2">
      <c r="A21" s="30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7"/>
      <c r="U21" s="62"/>
      <c r="V21" s="56"/>
      <c r="W21" s="54"/>
      <c r="X21" s="54"/>
      <c r="Y21" s="47"/>
      <c r="Z21" s="56"/>
      <c r="AA21" s="54"/>
      <c r="AB21" s="54"/>
      <c r="AC21" s="54"/>
      <c r="AD21" s="48"/>
      <c r="AE21" s="49"/>
    </row>
    <row r="22" spans="1:31" ht="15.75" customHeight="1" x14ac:dyDescent="0.2">
      <c r="A22" s="30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7"/>
      <c r="U22" s="62"/>
      <c r="V22" s="56"/>
      <c r="W22" s="54"/>
      <c r="X22" s="54"/>
      <c r="Y22" s="47"/>
      <c r="Z22" s="56"/>
      <c r="AA22" s="54"/>
      <c r="AB22" s="54"/>
      <c r="AC22" s="54"/>
      <c r="AD22" s="48"/>
      <c r="AE22" s="61"/>
    </row>
    <row r="23" spans="1:31" ht="15.75" customHeight="1" x14ac:dyDescent="0.2">
      <c r="A23" s="30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7"/>
      <c r="U23" s="62"/>
      <c r="V23" s="56"/>
      <c r="W23" s="54"/>
      <c r="X23" s="54"/>
      <c r="Y23" s="47"/>
      <c r="Z23" s="56"/>
      <c r="AA23" s="54"/>
      <c r="AB23" s="54"/>
      <c r="AC23" s="54"/>
      <c r="AD23" s="48"/>
      <c r="AE23" s="61"/>
    </row>
    <row r="24" spans="1:31" ht="15.75" customHeight="1" x14ac:dyDescent="0.2">
      <c r="A24" s="35"/>
      <c r="B24" s="63" t="s">
        <v>54</v>
      </c>
      <c r="C24" s="63"/>
      <c r="D24" s="64"/>
      <c r="E24" s="65">
        <f t="shared" ref="E24:AD24" si="12">SUM(E18:E23)</f>
        <v>2978925.71</v>
      </c>
      <c r="F24" s="66">
        <f t="shared" si="12"/>
        <v>463160.22</v>
      </c>
      <c r="G24" s="66">
        <f t="shared" si="12"/>
        <v>0</v>
      </c>
      <c r="H24" s="66">
        <f t="shared" si="12"/>
        <v>0</v>
      </c>
      <c r="I24" s="68">
        <f t="shared" si="12"/>
        <v>3442085.93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6">
        <f t="shared" si="12"/>
        <v>576962.44999999995</v>
      </c>
      <c r="N24" s="66">
        <f t="shared" si="12"/>
        <v>576962.44999999995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8">
        <f t="shared" si="12"/>
        <v>576962.44999999995</v>
      </c>
      <c r="U24" s="65">
        <f t="shared" si="12"/>
        <v>4019048.3800000004</v>
      </c>
      <c r="V24" s="65">
        <f t="shared" si="12"/>
        <v>0</v>
      </c>
      <c r="W24" s="66">
        <f t="shared" si="12"/>
        <v>0</v>
      </c>
      <c r="X24" s="66">
        <f t="shared" si="12"/>
        <v>0</v>
      </c>
      <c r="Y24" s="68">
        <f t="shared" si="12"/>
        <v>0</v>
      </c>
      <c r="Z24" s="65">
        <f t="shared" si="12"/>
        <v>2978925.71</v>
      </c>
      <c r="AA24" s="66">
        <f t="shared" si="12"/>
        <v>463160.22</v>
      </c>
      <c r="AB24" s="66">
        <f t="shared" si="12"/>
        <v>0</v>
      </c>
      <c r="AC24" s="66">
        <f t="shared" si="12"/>
        <v>576962.44999999995</v>
      </c>
      <c r="AD24" s="68">
        <f t="shared" si="12"/>
        <v>4019048.3800000004</v>
      </c>
      <c r="AE24" s="61"/>
    </row>
    <row r="25" spans="1:31" ht="15.75" customHeight="1" x14ac:dyDescent="0.2">
      <c r="A25" s="35" t="str">
        <f>CONSOLIDATED!A25</f>
        <v>AUGUST</v>
      </c>
      <c r="B25" s="3"/>
      <c r="C25" s="57"/>
      <c r="D25" s="38"/>
      <c r="E25" s="43"/>
      <c r="F25" s="41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6"/>
      <c r="W25" s="41"/>
      <c r="X25" s="41"/>
      <c r="Y25" s="72"/>
      <c r="Z25" s="46"/>
      <c r="AA25" s="41"/>
      <c r="AB25" s="41"/>
      <c r="AC25" s="41"/>
      <c r="AD25" s="73"/>
      <c r="AE25" s="49"/>
    </row>
    <row r="26" spans="1:31" ht="15.75" customHeight="1" x14ac:dyDescent="0.2">
      <c r="A26" s="167" t="s">
        <v>56</v>
      </c>
      <c r="B26" s="141"/>
      <c r="C26" s="57"/>
      <c r="D26" s="38"/>
      <c r="E26" s="39">
        <v>4250980</v>
      </c>
      <c r="F26" s="40">
        <v>393000</v>
      </c>
      <c r="G26" s="41"/>
      <c r="H26" s="41"/>
      <c r="I26" s="42">
        <f t="shared" ref="I26:I29" si="13">SUM(E26:H26)</f>
        <v>4643980</v>
      </c>
      <c r="J26" s="43"/>
      <c r="K26" s="44"/>
      <c r="L26" s="44"/>
      <c r="M26" s="44"/>
      <c r="N26" s="44">
        <f t="shared" ref="N26:N29" si="14">SUM(J26:M26)</f>
        <v>0</v>
      </c>
      <c r="O26" s="44"/>
      <c r="P26" s="41"/>
      <c r="Q26" s="41"/>
      <c r="R26" s="41"/>
      <c r="S26" s="41"/>
      <c r="T26" s="42"/>
      <c r="U26" s="45">
        <f t="shared" ref="U26:U29" si="15">I26+T26</f>
        <v>4643980</v>
      </c>
      <c r="V26" s="46"/>
      <c r="W26" s="41"/>
      <c r="X26" s="41"/>
      <c r="Y26" s="75">
        <f t="shared" ref="Y26:Y29" si="16">V26+W26</f>
        <v>0</v>
      </c>
      <c r="Z26" s="46">
        <f t="shared" ref="Z26:AA26" si="17">E26+J26+O26+V26</f>
        <v>4250980</v>
      </c>
      <c r="AA26" s="41">
        <f t="shared" si="17"/>
        <v>393000</v>
      </c>
      <c r="AB26" s="41"/>
      <c r="AC26" s="41"/>
      <c r="AD26" s="73">
        <f t="shared" ref="AD26:AD29" si="18">Z26+AA26</f>
        <v>4643980</v>
      </c>
      <c r="AE26" s="49"/>
    </row>
    <row r="27" spans="1:31" ht="15.75" customHeight="1" x14ac:dyDescent="0.2">
      <c r="A27" s="171" t="s">
        <v>45</v>
      </c>
      <c r="B27" s="141"/>
      <c r="C27" s="57"/>
      <c r="D27" s="38"/>
      <c r="E27" s="51">
        <v>2132245.34</v>
      </c>
      <c r="F27" s="53">
        <v>260299.72</v>
      </c>
      <c r="G27" s="54"/>
      <c r="H27" s="54"/>
      <c r="I27" s="42">
        <f t="shared" si="13"/>
        <v>2392545.06</v>
      </c>
      <c r="J27" s="56"/>
      <c r="K27" s="54"/>
      <c r="L27" s="54"/>
      <c r="M27" s="54"/>
      <c r="N27" s="44">
        <f t="shared" si="14"/>
        <v>0</v>
      </c>
      <c r="O27" s="54"/>
      <c r="P27" s="54"/>
      <c r="Q27" s="54"/>
      <c r="R27" s="54"/>
      <c r="S27" s="54">
        <f t="shared" ref="S27:S28" si="19">O27+P27</f>
        <v>0</v>
      </c>
      <c r="T27" s="47">
        <f t="shared" ref="T27:T29" si="20">N27+S27</f>
        <v>0</v>
      </c>
      <c r="U27" s="45">
        <f t="shared" si="15"/>
        <v>2392545.06</v>
      </c>
      <c r="V27" s="80"/>
      <c r="W27" s="54"/>
      <c r="X27" s="54"/>
      <c r="Y27" s="75">
        <f t="shared" si="16"/>
        <v>0</v>
      </c>
      <c r="Z27" s="80">
        <f t="shared" ref="Z27:AA27" si="21">E27+J27+O27+V27</f>
        <v>2132245.34</v>
      </c>
      <c r="AA27" s="54">
        <f t="shared" si="21"/>
        <v>260299.72</v>
      </c>
      <c r="AB27" s="54"/>
      <c r="AC27" s="54"/>
      <c r="AD27" s="73">
        <f t="shared" si="18"/>
        <v>2392545.06</v>
      </c>
      <c r="AE27" s="61"/>
    </row>
    <row r="28" spans="1:31" ht="15.75" customHeight="1" x14ac:dyDescent="0.2">
      <c r="A28" s="50" t="s">
        <v>47</v>
      </c>
      <c r="B28" s="81"/>
      <c r="C28" s="57"/>
      <c r="D28" s="38"/>
      <c r="E28" s="51">
        <v>2079965.02</v>
      </c>
      <c r="F28" s="53">
        <v>70176</v>
      </c>
      <c r="G28" s="54"/>
      <c r="H28" s="54"/>
      <c r="I28" s="42">
        <f t="shared" si="13"/>
        <v>2150141.02</v>
      </c>
      <c r="J28" s="56"/>
      <c r="K28" s="54"/>
      <c r="L28" s="54"/>
      <c r="M28" s="54"/>
      <c r="N28" s="44">
        <f t="shared" si="14"/>
        <v>0</v>
      </c>
      <c r="O28" s="54"/>
      <c r="P28" s="54"/>
      <c r="Q28" s="54"/>
      <c r="R28" s="54"/>
      <c r="S28" s="54">
        <f t="shared" si="19"/>
        <v>0</v>
      </c>
      <c r="T28" s="47">
        <f t="shared" si="20"/>
        <v>0</v>
      </c>
      <c r="U28" s="45">
        <f t="shared" si="15"/>
        <v>2150141.02</v>
      </c>
      <c r="V28" s="80"/>
      <c r="W28" s="54"/>
      <c r="X28" s="54"/>
      <c r="Y28" s="75">
        <f t="shared" si="16"/>
        <v>0</v>
      </c>
      <c r="Z28" s="80">
        <f t="shared" ref="Z28:AA28" si="22">E28+J28+O28+V28</f>
        <v>2079965.02</v>
      </c>
      <c r="AA28" s="54">
        <f t="shared" si="22"/>
        <v>70176</v>
      </c>
      <c r="AB28" s="54"/>
      <c r="AC28" s="54"/>
      <c r="AD28" s="73">
        <f t="shared" si="18"/>
        <v>2150141.02</v>
      </c>
      <c r="AE28" s="61"/>
    </row>
    <row r="29" spans="1:31" ht="15.75" customHeight="1" x14ac:dyDescent="0.2">
      <c r="A29" s="50" t="s">
        <v>58</v>
      </c>
      <c r="B29" s="81"/>
      <c r="C29" s="57"/>
      <c r="D29" s="38"/>
      <c r="E29" s="51">
        <v>92542.74</v>
      </c>
      <c r="F29" s="53">
        <v>4022.15</v>
      </c>
      <c r="G29" s="54"/>
      <c r="H29" s="54"/>
      <c r="I29" s="42">
        <f t="shared" si="13"/>
        <v>96564.89</v>
      </c>
      <c r="J29" s="56"/>
      <c r="K29" s="54"/>
      <c r="L29" s="54"/>
      <c r="M29" s="54"/>
      <c r="N29" s="44">
        <f t="shared" si="14"/>
        <v>0</v>
      </c>
      <c r="O29" s="54"/>
      <c r="P29" s="54"/>
      <c r="Q29" s="54"/>
      <c r="R29" s="54"/>
      <c r="S29" s="54"/>
      <c r="T29" s="47">
        <f t="shared" si="20"/>
        <v>0</v>
      </c>
      <c r="U29" s="45">
        <f t="shared" si="15"/>
        <v>96564.89</v>
      </c>
      <c r="V29" s="80"/>
      <c r="W29" s="54"/>
      <c r="X29" s="54"/>
      <c r="Y29" s="75">
        <f t="shared" si="16"/>
        <v>0</v>
      </c>
      <c r="Z29" s="80">
        <f t="shared" ref="Z29:AA29" si="23">E29+J29+O29+V29</f>
        <v>92542.74</v>
      </c>
      <c r="AA29" s="54">
        <f t="shared" si="23"/>
        <v>4022.15</v>
      </c>
      <c r="AB29" s="54"/>
      <c r="AC29" s="54"/>
      <c r="AD29" s="73">
        <f t="shared" si="18"/>
        <v>96564.89</v>
      </c>
      <c r="AE29" s="61"/>
    </row>
    <row r="30" spans="1:31" ht="15.7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44"/>
      <c r="O30" s="54"/>
      <c r="P30" s="54"/>
      <c r="Q30" s="54"/>
      <c r="R30" s="54"/>
      <c r="S30" s="54"/>
      <c r="T30" s="47"/>
      <c r="U30" s="62"/>
      <c r="V30" s="80"/>
      <c r="W30" s="54"/>
      <c r="X30" s="54"/>
      <c r="Y30" s="75"/>
      <c r="Z30" s="80"/>
      <c r="AA30" s="54"/>
      <c r="AB30" s="54"/>
      <c r="AC30" s="54"/>
      <c r="AD30" s="73"/>
      <c r="AE30" s="61"/>
    </row>
    <row r="31" spans="1:31" ht="15.7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44"/>
      <c r="O31" s="54"/>
      <c r="P31" s="54"/>
      <c r="Q31" s="54"/>
      <c r="R31" s="54"/>
      <c r="S31" s="54"/>
      <c r="T31" s="47"/>
      <c r="U31" s="62"/>
      <c r="V31" s="80"/>
      <c r="W31" s="54"/>
      <c r="X31" s="54"/>
      <c r="Y31" s="75"/>
      <c r="Z31" s="80"/>
      <c r="AA31" s="54"/>
      <c r="AB31" s="54"/>
      <c r="AC31" s="54"/>
      <c r="AD31" s="73"/>
      <c r="AE31" s="61"/>
    </row>
    <row r="32" spans="1:31" ht="15.7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44"/>
      <c r="O32" s="54"/>
      <c r="P32" s="54"/>
      <c r="Q32" s="54"/>
      <c r="R32" s="54"/>
      <c r="S32" s="54"/>
      <c r="T32" s="47"/>
      <c r="U32" s="62"/>
      <c r="V32" s="80"/>
      <c r="W32" s="54"/>
      <c r="X32" s="54"/>
      <c r="Y32" s="75"/>
      <c r="Z32" s="80"/>
      <c r="AA32" s="54"/>
      <c r="AB32" s="54"/>
      <c r="AC32" s="54"/>
      <c r="AD32" s="73"/>
      <c r="AE32" s="61"/>
    </row>
    <row r="33" spans="1:31" ht="15.75" customHeight="1" x14ac:dyDescent="0.2">
      <c r="A33" s="82"/>
      <c r="B33" s="63" t="s">
        <v>54</v>
      </c>
      <c r="C33" s="63"/>
      <c r="D33" s="64"/>
      <c r="E33" s="65">
        <f t="shared" ref="E33:AD33" si="24">SUM(E27:E32)</f>
        <v>4304753.0999999996</v>
      </c>
      <c r="F33" s="66">
        <f t="shared" si="24"/>
        <v>334497.87</v>
      </c>
      <c r="G33" s="66">
        <f t="shared" si="24"/>
        <v>0</v>
      </c>
      <c r="H33" s="67">
        <f t="shared" si="24"/>
        <v>0</v>
      </c>
      <c r="I33" s="69">
        <f t="shared" si="24"/>
        <v>4639250.97</v>
      </c>
      <c r="J33" s="65">
        <f t="shared" si="24"/>
        <v>0</v>
      </c>
      <c r="K33" s="66">
        <f t="shared" si="24"/>
        <v>0</v>
      </c>
      <c r="L33" s="66">
        <f t="shared" si="24"/>
        <v>0</v>
      </c>
      <c r="M33" s="67">
        <f t="shared" si="24"/>
        <v>0</v>
      </c>
      <c r="N33" s="70">
        <f t="shared" si="24"/>
        <v>0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7">
        <f t="shared" si="24"/>
        <v>0</v>
      </c>
      <c r="U33" s="65">
        <f t="shared" si="24"/>
        <v>4639250.97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83">
        <f t="shared" si="24"/>
        <v>0</v>
      </c>
      <c r="Z33" s="65">
        <f t="shared" si="24"/>
        <v>4304753.0999999996</v>
      </c>
      <c r="AA33" s="66">
        <f t="shared" si="24"/>
        <v>334497.87</v>
      </c>
      <c r="AB33" s="66">
        <f t="shared" si="24"/>
        <v>0</v>
      </c>
      <c r="AC33" s="66">
        <f t="shared" si="24"/>
        <v>0</v>
      </c>
      <c r="AD33" s="68">
        <f t="shared" si="24"/>
        <v>4639250.97</v>
      </c>
      <c r="AE33" s="61"/>
    </row>
    <row r="34" spans="1:31" ht="15.75" customHeight="1" x14ac:dyDescent="0.2">
      <c r="A34" s="35" t="str">
        <f>CONSOLIDATED!A34</f>
        <v>SEPTEMBER</v>
      </c>
      <c r="B34" s="3"/>
      <c r="C34" s="57"/>
      <c r="D34" s="38"/>
      <c r="E34" s="43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6"/>
      <c r="W34" s="41"/>
      <c r="X34" s="41"/>
      <c r="Y34" s="72"/>
      <c r="Z34" s="46"/>
      <c r="AA34" s="41"/>
      <c r="AB34" s="41"/>
      <c r="AC34" s="41"/>
      <c r="AD34" s="73"/>
      <c r="AE34" s="61"/>
    </row>
    <row r="35" spans="1:31" ht="15.75" customHeight="1" x14ac:dyDescent="0.2">
      <c r="A35" s="167" t="s">
        <v>56</v>
      </c>
      <c r="B35" s="141"/>
      <c r="C35" s="57"/>
      <c r="D35" s="38"/>
      <c r="E35" s="39"/>
      <c r="F35" s="40"/>
      <c r="G35" s="41"/>
      <c r="H35" s="41"/>
      <c r="I35" s="42">
        <f t="shared" ref="I35:I38" si="25">SUM(E35:H35)</f>
        <v>0</v>
      </c>
      <c r="J35" s="43"/>
      <c r="K35" s="84"/>
      <c r="L35" s="44"/>
      <c r="M35" s="84"/>
      <c r="N35" s="44">
        <f t="shared" ref="N35:N38" si="26">SUM(J35:M35)</f>
        <v>0</v>
      </c>
      <c r="O35" s="44"/>
      <c r="P35" s="41"/>
      <c r="Q35" s="41"/>
      <c r="R35" s="41"/>
      <c r="S35" s="41"/>
      <c r="T35" s="47">
        <f t="shared" ref="T35:T38" si="27">N35+S35</f>
        <v>0</v>
      </c>
      <c r="U35" s="45">
        <f t="shared" ref="U35:U38" si="28">I35+T35</f>
        <v>0</v>
      </c>
      <c r="V35" s="46"/>
      <c r="W35" s="41"/>
      <c r="X35" s="41"/>
      <c r="Y35" s="72"/>
      <c r="Z35" s="46">
        <f t="shared" ref="Z35:AC35" si="29">E35+J35+O35+V35</f>
        <v>0</v>
      </c>
      <c r="AA35" s="41">
        <f t="shared" si="29"/>
        <v>0</v>
      </c>
      <c r="AB35" s="41">
        <f t="shared" si="29"/>
        <v>0</v>
      </c>
      <c r="AC35" s="41">
        <f t="shared" si="29"/>
        <v>0</v>
      </c>
      <c r="AD35" s="73">
        <f>Z35+AA35+AB35+AC35</f>
        <v>0</v>
      </c>
      <c r="AE35" s="61"/>
    </row>
    <row r="36" spans="1:31" ht="15.75" customHeight="1" x14ac:dyDescent="0.2">
      <c r="A36" s="171" t="s">
        <v>45</v>
      </c>
      <c r="B36" s="141"/>
      <c r="C36" s="57"/>
      <c r="D36" s="38"/>
      <c r="E36" s="51"/>
      <c r="F36" s="53"/>
      <c r="G36" s="54"/>
      <c r="H36" s="54"/>
      <c r="I36" s="42">
        <f t="shared" si="25"/>
        <v>0</v>
      </c>
      <c r="J36" s="56"/>
      <c r="K36" s="54"/>
      <c r="L36" s="54"/>
      <c r="M36" s="54"/>
      <c r="N36" s="44">
        <f t="shared" si="26"/>
        <v>0</v>
      </c>
      <c r="O36" s="54"/>
      <c r="P36" s="54"/>
      <c r="Q36" s="54"/>
      <c r="R36" s="54"/>
      <c r="S36" s="54"/>
      <c r="T36" s="47">
        <f t="shared" si="27"/>
        <v>0</v>
      </c>
      <c r="U36" s="45">
        <f t="shared" si="28"/>
        <v>0</v>
      </c>
      <c r="V36" s="80"/>
      <c r="W36" s="54"/>
      <c r="X36" s="54"/>
      <c r="Y36" s="75"/>
      <c r="Z36" s="46">
        <f t="shared" ref="Z36:AA36" si="30">E36+J36+O36+V36</f>
        <v>0</v>
      </c>
      <c r="AA36" s="41">
        <f t="shared" si="30"/>
        <v>0</v>
      </c>
      <c r="AB36" s="54"/>
      <c r="AC36" s="54"/>
      <c r="AD36" s="73">
        <f t="shared" ref="AD36:AD38" si="31">Z36+AA36</f>
        <v>0</v>
      </c>
      <c r="AE36" s="61"/>
    </row>
    <row r="37" spans="1:31" ht="15.75" customHeight="1" x14ac:dyDescent="0.2">
      <c r="A37" s="50" t="s">
        <v>47</v>
      </c>
      <c r="B37" s="81"/>
      <c r="C37" s="57"/>
      <c r="D37" s="38"/>
      <c r="E37" s="51"/>
      <c r="F37" s="53"/>
      <c r="G37" s="54"/>
      <c r="H37" s="54"/>
      <c r="I37" s="42">
        <f t="shared" si="25"/>
        <v>0</v>
      </c>
      <c r="J37" s="56"/>
      <c r="K37" s="53"/>
      <c r="L37" s="54"/>
      <c r="M37" s="54"/>
      <c r="N37" s="44">
        <f t="shared" si="26"/>
        <v>0</v>
      </c>
      <c r="O37" s="54"/>
      <c r="P37" s="54"/>
      <c r="Q37" s="54"/>
      <c r="R37" s="54"/>
      <c r="S37" s="54"/>
      <c r="T37" s="47">
        <f t="shared" si="27"/>
        <v>0</v>
      </c>
      <c r="U37" s="45">
        <f t="shared" si="28"/>
        <v>0</v>
      </c>
      <c r="V37" s="80"/>
      <c r="W37" s="54"/>
      <c r="X37" s="54"/>
      <c r="Y37" s="75"/>
      <c r="Z37" s="46">
        <f t="shared" ref="Z37:AA37" si="32">E37+J37+O37+V37</f>
        <v>0</v>
      </c>
      <c r="AA37" s="41">
        <f t="shared" si="32"/>
        <v>0</v>
      </c>
      <c r="AB37" s="54"/>
      <c r="AC37" s="54"/>
      <c r="AD37" s="73">
        <f t="shared" si="31"/>
        <v>0</v>
      </c>
      <c r="AE37" s="61"/>
    </row>
    <row r="38" spans="1:31" ht="15.75" customHeight="1" x14ac:dyDescent="0.2">
      <c r="A38" s="50" t="s">
        <v>58</v>
      </c>
      <c r="B38" s="81"/>
      <c r="C38" s="57"/>
      <c r="D38" s="38"/>
      <c r="E38" s="51"/>
      <c r="F38" s="53"/>
      <c r="G38" s="54"/>
      <c r="H38" s="54"/>
      <c r="I38" s="42">
        <f t="shared" si="25"/>
        <v>0</v>
      </c>
      <c r="J38" s="56"/>
      <c r="K38" s="53"/>
      <c r="L38" s="54"/>
      <c r="M38" s="54"/>
      <c r="N38" s="44">
        <f t="shared" si="26"/>
        <v>0</v>
      </c>
      <c r="O38" s="54"/>
      <c r="P38" s="54"/>
      <c r="Q38" s="54"/>
      <c r="R38" s="54"/>
      <c r="S38" s="54"/>
      <c r="T38" s="47">
        <f t="shared" si="27"/>
        <v>0</v>
      </c>
      <c r="U38" s="45">
        <f t="shared" si="28"/>
        <v>0</v>
      </c>
      <c r="V38" s="80"/>
      <c r="W38" s="54"/>
      <c r="X38" s="54"/>
      <c r="Y38" s="75"/>
      <c r="Z38" s="46">
        <f t="shared" ref="Z38:AA38" si="33">E38+J38+O38+V38</f>
        <v>0</v>
      </c>
      <c r="AA38" s="41">
        <f t="shared" si="33"/>
        <v>0</v>
      </c>
      <c r="AB38" s="54"/>
      <c r="AC38" s="54"/>
      <c r="AD38" s="73">
        <f t="shared" si="31"/>
        <v>0</v>
      </c>
      <c r="AE38" s="61"/>
    </row>
    <row r="39" spans="1:31" ht="15.7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2"/>
      <c r="J39" s="56"/>
      <c r="K39" s="54"/>
      <c r="L39" s="54"/>
      <c r="M39" s="54"/>
      <c r="N39" s="44"/>
      <c r="O39" s="54"/>
      <c r="P39" s="54"/>
      <c r="Q39" s="54"/>
      <c r="R39" s="54"/>
      <c r="S39" s="54"/>
      <c r="T39" s="47"/>
      <c r="U39" s="62"/>
      <c r="V39" s="80"/>
      <c r="W39" s="54"/>
      <c r="X39" s="54"/>
      <c r="Y39" s="75"/>
      <c r="Z39" s="46"/>
      <c r="AA39" s="41"/>
      <c r="AB39" s="54"/>
      <c r="AC39" s="54"/>
      <c r="AD39" s="78"/>
      <c r="AE39" s="61"/>
    </row>
    <row r="40" spans="1:31" ht="15.7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44"/>
      <c r="O40" s="54"/>
      <c r="P40" s="54"/>
      <c r="Q40" s="54"/>
      <c r="R40" s="54"/>
      <c r="S40" s="54"/>
      <c r="T40" s="47"/>
      <c r="U40" s="62"/>
      <c r="V40" s="80"/>
      <c r="W40" s="54"/>
      <c r="X40" s="54"/>
      <c r="Y40" s="75"/>
      <c r="Z40" s="46"/>
      <c r="AA40" s="41"/>
      <c r="AB40" s="54"/>
      <c r="AC40" s="54"/>
      <c r="AD40" s="78"/>
      <c r="AE40" s="61"/>
    </row>
    <row r="41" spans="1:31" ht="15.7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2"/>
      <c r="J41" s="80"/>
      <c r="K41" s="54"/>
      <c r="L41" s="54"/>
      <c r="M41" s="54"/>
      <c r="N41" s="44"/>
      <c r="O41" s="54"/>
      <c r="P41" s="54"/>
      <c r="Q41" s="54"/>
      <c r="R41" s="54"/>
      <c r="S41" s="54"/>
      <c r="T41" s="75"/>
      <c r="U41" s="62"/>
      <c r="V41" s="80"/>
      <c r="W41" s="54"/>
      <c r="X41" s="54"/>
      <c r="Y41" s="75"/>
      <c r="Z41" s="80"/>
      <c r="AA41" s="54"/>
      <c r="AB41" s="54"/>
      <c r="AC41" s="54"/>
      <c r="AD41" s="78"/>
      <c r="AE41" s="61"/>
    </row>
    <row r="42" spans="1:31" ht="15.75" customHeight="1" x14ac:dyDescent="0.2">
      <c r="A42" s="82"/>
      <c r="B42" s="63" t="s">
        <v>54</v>
      </c>
      <c r="C42" s="63"/>
      <c r="D42" s="64"/>
      <c r="E42" s="65">
        <f t="shared" ref="E42:AD42" si="34">SUM(E36:E41)</f>
        <v>0</v>
      </c>
      <c r="F42" s="66">
        <f t="shared" si="34"/>
        <v>0</v>
      </c>
      <c r="G42" s="66">
        <f t="shared" si="34"/>
        <v>0</v>
      </c>
      <c r="H42" s="66">
        <f t="shared" si="34"/>
        <v>0</v>
      </c>
      <c r="I42" s="67">
        <f t="shared" si="34"/>
        <v>0</v>
      </c>
      <c r="J42" s="65">
        <f t="shared" si="34"/>
        <v>0</v>
      </c>
      <c r="K42" s="66">
        <f t="shared" si="34"/>
        <v>0</v>
      </c>
      <c r="L42" s="66">
        <f t="shared" si="34"/>
        <v>0</v>
      </c>
      <c r="M42" s="66">
        <f t="shared" si="34"/>
        <v>0</v>
      </c>
      <c r="N42" s="66">
        <f t="shared" si="34"/>
        <v>0</v>
      </c>
      <c r="O42" s="66">
        <f t="shared" si="34"/>
        <v>0</v>
      </c>
      <c r="P42" s="66">
        <f t="shared" si="34"/>
        <v>0</v>
      </c>
      <c r="Q42" s="66">
        <f t="shared" si="34"/>
        <v>0</v>
      </c>
      <c r="R42" s="66">
        <f t="shared" si="34"/>
        <v>0</v>
      </c>
      <c r="S42" s="66">
        <f t="shared" si="34"/>
        <v>0</v>
      </c>
      <c r="T42" s="67">
        <f t="shared" si="34"/>
        <v>0</v>
      </c>
      <c r="U42" s="71">
        <f t="shared" si="34"/>
        <v>0</v>
      </c>
      <c r="V42" s="65">
        <f t="shared" si="34"/>
        <v>0</v>
      </c>
      <c r="W42" s="66">
        <f t="shared" si="34"/>
        <v>0</v>
      </c>
      <c r="X42" s="66">
        <f t="shared" si="34"/>
        <v>0</v>
      </c>
      <c r="Y42" s="67">
        <f t="shared" si="34"/>
        <v>0</v>
      </c>
      <c r="Z42" s="65">
        <f t="shared" si="34"/>
        <v>0</v>
      </c>
      <c r="AA42" s="66">
        <f t="shared" si="34"/>
        <v>0</v>
      </c>
      <c r="AB42" s="66">
        <f t="shared" si="34"/>
        <v>0</v>
      </c>
      <c r="AC42" s="66">
        <f t="shared" si="34"/>
        <v>0</v>
      </c>
      <c r="AD42" s="67">
        <f t="shared" si="34"/>
        <v>0</v>
      </c>
      <c r="AE42" s="61"/>
    </row>
    <row r="43" spans="1:31" ht="15.75" customHeight="1" x14ac:dyDescent="0.2">
      <c r="A43" s="167" t="str">
        <f>CONSOLIDATED!A43</f>
        <v>3rd QUARTER</v>
      </c>
      <c r="B43" s="141"/>
      <c r="C43" s="57"/>
      <c r="D43" s="38"/>
      <c r="E43" s="46"/>
      <c r="F43" s="41"/>
      <c r="G43" s="41"/>
      <c r="H43" s="41"/>
      <c r="I43" s="72"/>
      <c r="J43" s="46"/>
      <c r="K43" s="41"/>
      <c r="L43" s="41"/>
      <c r="M43" s="41"/>
      <c r="N43" s="41"/>
      <c r="O43" s="41"/>
      <c r="P43" s="41"/>
      <c r="Q43" s="41"/>
      <c r="R43" s="41"/>
      <c r="S43" s="41"/>
      <c r="T43" s="72"/>
      <c r="U43" s="45"/>
      <c r="V43" s="46"/>
      <c r="W43" s="41"/>
      <c r="X43" s="41"/>
      <c r="Y43" s="72"/>
      <c r="Z43" s="46"/>
      <c r="AA43" s="41"/>
      <c r="AB43" s="41"/>
      <c r="AC43" s="41"/>
      <c r="AD43" s="73"/>
      <c r="AE43" s="61"/>
    </row>
    <row r="44" spans="1:31" ht="15.75" customHeight="1" x14ac:dyDescent="0.2">
      <c r="A44" s="167" t="s">
        <v>56</v>
      </c>
      <c r="B44" s="141"/>
      <c r="C44" s="57"/>
      <c r="D44" s="38"/>
      <c r="E44" s="46">
        <f t="shared" ref="E44:AD44" si="35">E17+E26+E35</f>
        <v>8478980</v>
      </c>
      <c r="F44" s="41">
        <f t="shared" si="35"/>
        <v>1191000</v>
      </c>
      <c r="G44" s="41">
        <f t="shared" si="35"/>
        <v>0</v>
      </c>
      <c r="H44" s="41">
        <f t="shared" si="35"/>
        <v>0</v>
      </c>
      <c r="I44" s="41">
        <f t="shared" si="35"/>
        <v>9669980</v>
      </c>
      <c r="J44" s="46">
        <f t="shared" si="35"/>
        <v>0</v>
      </c>
      <c r="K44" s="41">
        <f t="shared" si="35"/>
        <v>0</v>
      </c>
      <c r="L44" s="41">
        <f t="shared" si="35"/>
        <v>0</v>
      </c>
      <c r="M44" s="41">
        <f t="shared" si="35"/>
        <v>0</v>
      </c>
      <c r="N44" s="41">
        <f t="shared" si="35"/>
        <v>0</v>
      </c>
      <c r="O44" s="41">
        <f t="shared" si="35"/>
        <v>0</v>
      </c>
      <c r="P44" s="41">
        <f t="shared" si="35"/>
        <v>0</v>
      </c>
      <c r="Q44" s="41">
        <f t="shared" si="35"/>
        <v>0</v>
      </c>
      <c r="R44" s="41">
        <f t="shared" si="35"/>
        <v>0</v>
      </c>
      <c r="S44" s="41">
        <f t="shared" si="35"/>
        <v>0</v>
      </c>
      <c r="T44" s="73">
        <f t="shared" si="35"/>
        <v>0</v>
      </c>
      <c r="U44" s="45">
        <f t="shared" si="35"/>
        <v>9669980</v>
      </c>
      <c r="V44" s="46">
        <f t="shared" si="35"/>
        <v>0</v>
      </c>
      <c r="W44" s="41">
        <f t="shared" si="35"/>
        <v>0</v>
      </c>
      <c r="X44" s="41">
        <f t="shared" si="35"/>
        <v>0</v>
      </c>
      <c r="Y44" s="73">
        <f t="shared" si="35"/>
        <v>0</v>
      </c>
      <c r="Z44" s="46">
        <f t="shared" si="35"/>
        <v>8478980</v>
      </c>
      <c r="AA44" s="41">
        <f t="shared" si="35"/>
        <v>1191000</v>
      </c>
      <c r="AB44" s="41">
        <f t="shared" si="35"/>
        <v>0</v>
      </c>
      <c r="AC44" s="41">
        <f t="shared" si="35"/>
        <v>0</v>
      </c>
      <c r="AD44" s="78">
        <f t="shared" si="35"/>
        <v>9669980</v>
      </c>
      <c r="AE44" s="61"/>
    </row>
    <row r="45" spans="1:31" ht="15.75" customHeight="1" x14ac:dyDescent="0.2">
      <c r="A45" s="171" t="s">
        <v>45</v>
      </c>
      <c r="B45" s="141"/>
      <c r="C45" s="57"/>
      <c r="D45" s="38"/>
      <c r="E45" s="80">
        <f t="shared" ref="E45:AD45" si="36">E18+E27+E36</f>
        <v>4420867.38</v>
      </c>
      <c r="F45" s="41">
        <f t="shared" si="36"/>
        <v>587526.96</v>
      </c>
      <c r="G45" s="41">
        <f t="shared" si="36"/>
        <v>0</v>
      </c>
      <c r="H45" s="41">
        <f t="shared" si="36"/>
        <v>0</v>
      </c>
      <c r="I45" s="41">
        <f t="shared" si="36"/>
        <v>5008394.34</v>
      </c>
      <c r="J45" s="80">
        <f t="shared" si="36"/>
        <v>0</v>
      </c>
      <c r="K45" s="41">
        <f t="shared" si="36"/>
        <v>0</v>
      </c>
      <c r="L45" s="41">
        <f t="shared" si="36"/>
        <v>0</v>
      </c>
      <c r="M45" s="41">
        <f t="shared" si="36"/>
        <v>0</v>
      </c>
      <c r="N45" s="41">
        <f t="shared" si="36"/>
        <v>0</v>
      </c>
      <c r="O45" s="54">
        <f t="shared" si="36"/>
        <v>0</v>
      </c>
      <c r="P45" s="41">
        <f t="shared" si="36"/>
        <v>0</v>
      </c>
      <c r="Q45" s="41">
        <f t="shared" si="36"/>
        <v>0</v>
      </c>
      <c r="R45" s="41">
        <f t="shared" si="36"/>
        <v>0</v>
      </c>
      <c r="S45" s="41">
        <f t="shared" si="36"/>
        <v>0</v>
      </c>
      <c r="T45" s="73">
        <f t="shared" si="36"/>
        <v>0</v>
      </c>
      <c r="U45" s="45">
        <f t="shared" si="36"/>
        <v>5008394.34</v>
      </c>
      <c r="V45" s="80">
        <f t="shared" si="36"/>
        <v>0</v>
      </c>
      <c r="W45" s="54">
        <f t="shared" si="36"/>
        <v>0</v>
      </c>
      <c r="X45" s="41">
        <f t="shared" si="36"/>
        <v>0</v>
      </c>
      <c r="Y45" s="73">
        <f t="shared" si="36"/>
        <v>0</v>
      </c>
      <c r="Z45" s="80">
        <f t="shared" si="36"/>
        <v>4420867.38</v>
      </c>
      <c r="AA45" s="41">
        <f t="shared" si="36"/>
        <v>587526.96</v>
      </c>
      <c r="AB45" s="41">
        <f t="shared" si="36"/>
        <v>0</v>
      </c>
      <c r="AC45" s="41">
        <f t="shared" si="36"/>
        <v>0</v>
      </c>
      <c r="AD45" s="78">
        <f t="shared" si="36"/>
        <v>5008394.34</v>
      </c>
      <c r="AE45" s="61"/>
    </row>
    <row r="46" spans="1:31" ht="15.75" customHeight="1" x14ac:dyDescent="0.2">
      <c r="A46" s="50" t="s">
        <v>47</v>
      </c>
      <c r="B46" s="81"/>
      <c r="C46" s="57"/>
      <c r="D46" s="38"/>
      <c r="E46" s="80">
        <f t="shared" ref="E46:AD46" si="37">E19+E28+E37</f>
        <v>2668775.08</v>
      </c>
      <c r="F46" s="54">
        <f t="shared" si="37"/>
        <v>201854.34</v>
      </c>
      <c r="G46" s="41">
        <f t="shared" si="37"/>
        <v>0</v>
      </c>
      <c r="H46" s="41">
        <f t="shared" si="37"/>
        <v>0</v>
      </c>
      <c r="I46" s="41">
        <f t="shared" si="37"/>
        <v>2870629.42</v>
      </c>
      <c r="J46" s="80">
        <f t="shared" si="37"/>
        <v>0</v>
      </c>
      <c r="K46" s="41">
        <f t="shared" si="37"/>
        <v>0</v>
      </c>
      <c r="L46" s="41">
        <f t="shared" si="37"/>
        <v>0</v>
      </c>
      <c r="M46" s="41">
        <f t="shared" si="37"/>
        <v>546053.75</v>
      </c>
      <c r="N46" s="41">
        <f t="shared" si="37"/>
        <v>546053.75</v>
      </c>
      <c r="O46" s="54">
        <f t="shared" si="37"/>
        <v>0</v>
      </c>
      <c r="P46" s="41">
        <f t="shared" si="37"/>
        <v>0</v>
      </c>
      <c r="Q46" s="41">
        <f t="shared" si="37"/>
        <v>0</v>
      </c>
      <c r="R46" s="41">
        <f t="shared" si="37"/>
        <v>0</v>
      </c>
      <c r="S46" s="41">
        <f t="shared" si="37"/>
        <v>0</v>
      </c>
      <c r="T46" s="73">
        <f t="shared" si="37"/>
        <v>546053.75</v>
      </c>
      <c r="U46" s="45">
        <f t="shared" si="37"/>
        <v>3416683.17</v>
      </c>
      <c r="V46" s="80">
        <f t="shared" si="37"/>
        <v>0</v>
      </c>
      <c r="W46" s="54">
        <f t="shared" si="37"/>
        <v>0</v>
      </c>
      <c r="X46" s="41">
        <f t="shared" si="37"/>
        <v>0</v>
      </c>
      <c r="Y46" s="73">
        <f t="shared" si="37"/>
        <v>0</v>
      </c>
      <c r="Z46" s="80">
        <f t="shared" si="37"/>
        <v>2668775.08</v>
      </c>
      <c r="AA46" s="41">
        <f t="shared" si="37"/>
        <v>201854.34</v>
      </c>
      <c r="AB46" s="41">
        <f t="shared" si="37"/>
        <v>0</v>
      </c>
      <c r="AC46" s="41">
        <f t="shared" si="37"/>
        <v>546053.75</v>
      </c>
      <c r="AD46" s="88">
        <f t="shared" si="37"/>
        <v>3416683.17</v>
      </c>
      <c r="AE46" s="61"/>
    </row>
    <row r="47" spans="1:31" ht="15.75" customHeight="1" x14ac:dyDescent="0.2">
      <c r="A47" s="50" t="s">
        <v>58</v>
      </c>
      <c r="B47" s="81"/>
      <c r="C47" s="57"/>
      <c r="D47" s="38"/>
      <c r="E47" s="80">
        <f t="shared" ref="E47:AD47" si="38">E20+E29+E38</f>
        <v>194036.35</v>
      </c>
      <c r="F47" s="41">
        <f t="shared" si="38"/>
        <v>8276.7900000000009</v>
      </c>
      <c r="G47" s="41">
        <f t="shared" si="38"/>
        <v>0</v>
      </c>
      <c r="H47" s="41">
        <f t="shared" si="38"/>
        <v>0</v>
      </c>
      <c r="I47" s="41">
        <f t="shared" si="38"/>
        <v>202313.14</v>
      </c>
      <c r="J47" s="80">
        <f t="shared" si="38"/>
        <v>0</v>
      </c>
      <c r="K47" s="41">
        <f t="shared" si="38"/>
        <v>0</v>
      </c>
      <c r="L47" s="41">
        <f t="shared" si="38"/>
        <v>0</v>
      </c>
      <c r="M47" s="41">
        <f t="shared" si="38"/>
        <v>30908.7</v>
      </c>
      <c r="N47" s="41">
        <f t="shared" si="38"/>
        <v>30908.7</v>
      </c>
      <c r="O47" s="54">
        <f t="shared" si="38"/>
        <v>0</v>
      </c>
      <c r="P47" s="41">
        <f t="shared" si="38"/>
        <v>0</v>
      </c>
      <c r="Q47" s="41">
        <f t="shared" si="38"/>
        <v>0</v>
      </c>
      <c r="R47" s="41">
        <f t="shared" si="38"/>
        <v>0</v>
      </c>
      <c r="S47" s="41">
        <f t="shared" si="38"/>
        <v>0</v>
      </c>
      <c r="T47" s="73">
        <f t="shared" si="38"/>
        <v>30908.7</v>
      </c>
      <c r="U47" s="45">
        <f t="shared" si="38"/>
        <v>233221.84000000003</v>
      </c>
      <c r="V47" s="80">
        <f t="shared" si="38"/>
        <v>0</v>
      </c>
      <c r="W47" s="54">
        <f t="shared" si="38"/>
        <v>0</v>
      </c>
      <c r="X47" s="41">
        <f t="shared" si="38"/>
        <v>0</v>
      </c>
      <c r="Y47" s="73">
        <f t="shared" si="38"/>
        <v>0</v>
      </c>
      <c r="Z47" s="80">
        <f t="shared" si="38"/>
        <v>194036.35</v>
      </c>
      <c r="AA47" s="41">
        <f t="shared" si="38"/>
        <v>8276.7900000000009</v>
      </c>
      <c r="AB47" s="41">
        <f t="shared" si="38"/>
        <v>0</v>
      </c>
      <c r="AC47" s="41">
        <f t="shared" si="38"/>
        <v>30908.7</v>
      </c>
      <c r="AD47" s="88">
        <f t="shared" si="38"/>
        <v>233221.84000000003</v>
      </c>
      <c r="AE47" s="61"/>
    </row>
    <row r="48" spans="1:31" ht="15.7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2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2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5.7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2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2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5.75" customHeight="1" x14ac:dyDescent="0.2">
      <c r="A50" s="50" t="s">
        <v>61</v>
      </c>
      <c r="B50" s="81"/>
      <c r="C50" s="63"/>
      <c r="D50" s="64"/>
      <c r="E50" s="91"/>
      <c r="F50" s="92"/>
      <c r="G50" s="92"/>
      <c r="H50" s="92"/>
      <c r="I50" s="42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5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5.75" customHeight="1" x14ac:dyDescent="0.2">
      <c r="A51" s="165" t="s">
        <v>20</v>
      </c>
      <c r="B51" s="166"/>
      <c r="C51" s="96"/>
      <c r="D51" s="97"/>
      <c r="E51" s="98">
        <f t="shared" ref="E51:AD51" si="39">SUM(E45:E50)</f>
        <v>7283678.8099999996</v>
      </c>
      <c r="F51" s="99">
        <f t="shared" si="39"/>
        <v>797658.09</v>
      </c>
      <c r="G51" s="99">
        <f t="shared" si="39"/>
        <v>0</v>
      </c>
      <c r="H51" s="99">
        <f t="shared" si="39"/>
        <v>0</v>
      </c>
      <c r="I51" s="99">
        <f t="shared" si="39"/>
        <v>8081336.8999999994</v>
      </c>
      <c r="J51" s="98">
        <f t="shared" si="39"/>
        <v>0</v>
      </c>
      <c r="K51" s="99">
        <f t="shared" si="39"/>
        <v>0</v>
      </c>
      <c r="L51" s="99">
        <f t="shared" si="39"/>
        <v>0</v>
      </c>
      <c r="M51" s="99">
        <f t="shared" si="39"/>
        <v>576962.44999999995</v>
      </c>
      <c r="N51" s="100">
        <f t="shared" si="39"/>
        <v>576962.44999999995</v>
      </c>
      <c r="O51" s="99">
        <f t="shared" si="39"/>
        <v>0</v>
      </c>
      <c r="P51" s="99">
        <f t="shared" si="39"/>
        <v>0</v>
      </c>
      <c r="Q51" s="99">
        <f t="shared" si="39"/>
        <v>0</v>
      </c>
      <c r="R51" s="99">
        <f t="shared" si="39"/>
        <v>0</v>
      </c>
      <c r="S51" s="99">
        <f t="shared" si="39"/>
        <v>0</v>
      </c>
      <c r="T51" s="100">
        <f t="shared" si="39"/>
        <v>576962.44999999995</v>
      </c>
      <c r="U51" s="101">
        <f t="shared" si="39"/>
        <v>8658299.3499999996</v>
      </c>
      <c r="V51" s="98">
        <f t="shared" si="39"/>
        <v>0</v>
      </c>
      <c r="W51" s="99">
        <f t="shared" si="39"/>
        <v>0</v>
      </c>
      <c r="X51" s="99">
        <f t="shared" si="39"/>
        <v>0</v>
      </c>
      <c r="Y51" s="100">
        <f t="shared" si="39"/>
        <v>0</v>
      </c>
      <c r="Z51" s="98">
        <f t="shared" si="39"/>
        <v>7283678.8099999996</v>
      </c>
      <c r="AA51" s="99">
        <f t="shared" si="39"/>
        <v>797658.09</v>
      </c>
      <c r="AB51" s="99">
        <f t="shared" si="39"/>
        <v>0</v>
      </c>
      <c r="AC51" s="99">
        <f t="shared" si="39"/>
        <v>576962.44999999995</v>
      </c>
      <c r="AD51" s="100">
        <f t="shared" si="39"/>
        <v>8658299.3499999996</v>
      </c>
      <c r="AE51" s="103"/>
    </row>
    <row r="52" spans="1:31" ht="15.75" customHeight="1" x14ac:dyDescent="0.2">
      <c r="A52" s="35"/>
      <c r="B52" s="57"/>
      <c r="C52" s="57"/>
      <c r="D52" s="57"/>
      <c r="E52" s="105"/>
      <c r="F52" s="105"/>
      <c r="G52" s="107"/>
      <c r="H52" s="107"/>
      <c r="I52" s="107"/>
      <c r="J52" s="107"/>
      <c r="K52" s="105"/>
      <c r="L52" s="107"/>
      <c r="M52" s="107"/>
      <c r="N52" s="107"/>
      <c r="O52" s="57"/>
      <c r="P52" s="57"/>
      <c r="Q52" s="57"/>
      <c r="R52" s="57"/>
      <c r="S52" s="57"/>
      <c r="T52" s="57"/>
      <c r="U52" s="3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5.75" customHeight="1" x14ac:dyDescent="0.2">
      <c r="A53" s="35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5.75" customHeight="1" x14ac:dyDescent="0.25">
      <c r="A54" s="35"/>
      <c r="B54" s="57"/>
      <c r="C54" s="57"/>
      <c r="D54" s="57"/>
      <c r="E54" s="107"/>
      <c r="F54" s="173" t="s">
        <v>65</v>
      </c>
      <c r="G54" s="141"/>
      <c r="H54" s="141"/>
      <c r="I54" s="173" t="s">
        <v>66</v>
      </c>
      <c r="J54" s="141"/>
      <c r="K54" s="141"/>
      <c r="L54" s="173" t="s">
        <v>67</v>
      </c>
      <c r="M54" s="141"/>
      <c r="N54" s="141"/>
      <c r="O54" s="141"/>
      <c r="P54" s="173"/>
      <c r="Q54" s="141"/>
      <c r="R54" s="141"/>
      <c r="S54" s="110"/>
      <c r="T54" s="110"/>
      <c r="U54" s="142" t="s">
        <v>65</v>
      </c>
      <c r="V54" s="143"/>
      <c r="W54" s="143"/>
      <c r="X54" s="111"/>
      <c r="Y54" s="142" t="s">
        <v>68</v>
      </c>
      <c r="Z54" s="143"/>
      <c r="AA54" s="111"/>
      <c r="AB54" s="142" t="s">
        <v>69</v>
      </c>
      <c r="AC54" s="143"/>
      <c r="AD54" s="143"/>
      <c r="AE54" s="109"/>
    </row>
    <row r="55" spans="1:31" ht="15.75" customHeight="1" x14ac:dyDescent="0.2">
      <c r="A55" s="35"/>
      <c r="B55" s="81" t="s">
        <v>70</v>
      </c>
      <c r="C55" s="57"/>
      <c r="D55" s="81"/>
      <c r="E55" s="107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71</v>
      </c>
      <c r="T55" s="114"/>
      <c r="U55" s="140">
        <v>37806700</v>
      </c>
      <c r="V55" s="141"/>
      <c r="W55" s="141"/>
      <c r="X55" s="113"/>
      <c r="Y55" s="144">
        <v>4019000</v>
      </c>
      <c r="Z55" s="145"/>
      <c r="AA55" s="1"/>
      <c r="AB55" s="140">
        <f t="shared" ref="AB55:AB56" si="40">+U55+Y55</f>
        <v>41825700</v>
      </c>
      <c r="AC55" s="141"/>
      <c r="AD55" s="141"/>
      <c r="AE55" s="109"/>
    </row>
    <row r="56" spans="1:31" ht="15.75" customHeight="1" x14ac:dyDescent="0.2">
      <c r="A56" s="35"/>
      <c r="B56" s="81" t="s">
        <v>72</v>
      </c>
      <c r="C56" s="57"/>
      <c r="D56" s="81"/>
      <c r="E56" s="107"/>
      <c r="F56" s="140">
        <v>38225835</v>
      </c>
      <c r="G56" s="141"/>
      <c r="H56" s="141"/>
      <c r="I56" s="140">
        <v>4643980</v>
      </c>
      <c r="J56" s="141"/>
      <c r="K56" s="141"/>
      <c r="L56" s="113"/>
      <c r="M56" s="140">
        <f>F56+I56</f>
        <v>42869815</v>
      </c>
      <c r="N56" s="141"/>
      <c r="O56" s="1"/>
      <c r="P56" s="115"/>
      <c r="Q56" s="115"/>
      <c r="R56" s="113"/>
      <c r="S56" s="114" t="s">
        <v>73</v>
      </c>
      <c r="T56" s="114"/>
      <c r="U56" s="140">
        <v>37806631.520000003</v>
      </c>
      <c r="V56" s="141"/>
      <c r="W56" s="141"/>
      <c r="X56" s="113"/>
      <c r="Y56" s="146">
        <f>I65</f>
        <v>4639250.97</v>
      </c>
      <c r="Z56" s="143"/>
      <c r="AA56" s="1"/>
      <c r="AB56" s="140">
        <f t="shared" si="40"/>
        <v>42445882.490000002</v>
      </c>
      <c r="AC56" s="141"/>
      <c r="AD56" s="141"/>
      <c r="AE56" s="109"/>
    </row>
    <row r="57" spans="1:31" ht="15.75" customHeight="1" x14ac:dyDescent="0.2">
      <c r="A57" s="35"/>
      <c r="B57" s="81" t="s">
        <v>74</v>
      </c>
      <c r="C57" s="57"/>
      <c r="D57" s="81"/>
      <c r="E57" s="107"/>
      <c r="F57" s="78"/>
      <c r="G57" s="78"/>
      <c r="H57" s="117"/>
      <c r="I57" s="112"/>
      <c r="J57" s="112"/>
      <c r="K57" s="113"/>
      <c r="L57" s="113"/>
      <c r="M57" s="117"/>
      <c r="N57" s="117"/>
      <c r="O57" s="1"/>
      <c r="P57" s="115"/>
      <c r="Q57" s="115"/>
      <c r="R57" s="113"/>
      <c r="S57" s="189" t="s">
        <v>75</v>
      </c>
      <c r="T57" s="141"/>
      <c r="U57" s="147">
        <f>U55-U56</f>
        <v>68.479999996721745</v>
      </c>
      <c r="V57" s="148"/>
      <c r="W57" s="148"/>
      <c r="X57" s="113"/>
      <c r="Y57" s="147">
        <f>+Y55-Y56</f>
        <v>-620250.96999999974</v>
      </c>
      <c r="Z57" s="148"/>
      <c r="AA57" s="1"/>
      <c r="AB57" s="147">
        <f>+AB55-AB56</f>
        <v>-620182.49000000209</v>
      </c>
      <c r="AC57" s="148"/>
      <c r="AD57" s="148"/>
      <c r="AE57" s="109"/>
    </row>
    <row r="58" spans="1:31" ht="15.75" customHeight="1" x14ac:dyDescent="0.2">
      <c r="A58" s="35"/>
      <c r="B58" s="81" t="s">
        <v>76</v>
      </c>
      <c r="C58" s="57"/>
      <c r="D58" s="81"/>
      <c r="E58" s="107"/>
      <c r="F58" s="140">
        <v>724405.09</v>
      </c>
      <c r="G58" s="141"/>
      <c r="H58" s="141"/>
      <c r="I58" s="140">
        <v>96564.888999999996</v>
      </c>
      <c r="J58" s="141"/>
      <c r="K58" s="141"/>
      <c r="L58" s="113"/>
      <c r="M58" s="140">
        <f>F58+I58</f>
        <v>820969.97899999993</v>
      </c>
      <c r="N58" s="141"/>
      <c r="O58" s="1"/>
      <c r="P58" s="115"/>
      <c r="Q58" s="115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8"/>
      <c r="AD58" s="81"/>
      <c r="AE58" s="109"/>
    </row>
    <row r="59" spans="1:31" ht="15.75" customHeight="1" x14ac:dyDescent="0.2">
      <c r="A59" s="35"/>
      <c r="B59" s="81" t="s">
        <v>77</v>
      </c>
      <c r="C59" s="57"/>
      <c r="D59" s="81"/>
      <c r="E59" s="107"/>
      <c r="F59" s="78"/>
      <c r="G59" s="78"/>
      <c r="H59" s="117"/>
      <c r="I59" s="112"/>
      <c r="J59" s="112"/>
      <c r="K59" s="113"/>
      <c r="L59" s="113"/>
      <c r="M59" s="117"/>
      <c r="N59" s="117"/>
      <c r="O59" s="1"/>
      <c r="P59" s="115"/>
      <c r="Q59" s="115"/>
      <c r="R59" s="113"/>
      <c r="S59" s="112"/>
      <c r="T59" s="112"/>
      <c r="U59" s="113"/>
      <c r="V59" s="113"/>
      <c r="W59" s="113"/>
      <c r="X59" s="113"/>
      <c r="Y59" s="1"/>
      <c r="Z59" s="78"/>
      <c r="AA59" s="1"/>
      <c r="AB59" s="1"/>
      <c r="AC59" s="1"/>
      <c r="AD59" s="81"/>
      <c r="AE59" s="109"/>
    </row>
    <row r="60" spans="1:31" ht="15.75" customHeight="1" x14ac:dyDescent="0.2">
      <c r="A60" s="35"/>
      <c r="B60" s="81" t="s">
        <v>78</v>
      </c>
      <c r="C60" s="57"/>
      <c r="D60" s="81"/>
      <c r="E60" s="107"/>
      <c r="F60" s="78"/>
      <c r="G60" s="78"/>
      <c r="H60" s="117"/>
      <c r="I60" s="112"/>
      <c r="J60" s="112"/>
      <c r="K60" s="113"/>
      <c r="L60" s="113"/>
      <c r="M60" s="117"/>
      <c r="N60" s="117"/>
      <c r="O60" s="1"/>
      <c r="P60" s="115"/>
      <c r="Q60" s="115"/>
      <c r="R60" s="113"/>
      <c r="S60" s="112"/>
      <c r="T60" s="112"/>
      <c r="U60" s="113"/>
      <c r="V60" s="113"/>
      <c r="W60" s="113"/>
      <c r="X60" s="113"/>
      <c r="Y60" s="1"/>
      <c r="Z60" s="78"/>
      <c r="AA60" s="1"/>
      <c r="AB60" s="1"/>
      <c r="AC60" s="78"/>
      <c r="AD60" s="81"/>
      <c r="AE60" s="109"/>
    </row>
    <row r="61" spans="1:31" ht="15.75" customHeight="1" x14ac:dyDescent="0.2">
      <c r="A61" s="35"/>
      <c r="B61" s="81" t="s">
        <v>53</v>
      </c>
      <c r="C61" s="57"/>
      <c r="D61" s="81"/>
      <c r="E61" s="107"/>
      <c r="F61" s="78"/>
      <c r="G61" s="78"/>
      <c r="H61" s="117"/>
      <c r="I61" s="112"/>
      <c r="J61" s="112"/>
      <c r="K61" s="113"/>
      <c r="L61" s="113"/>
      <c r="M61" s="117"/>
      <c r="N61" s="117"/>
      <c r="O61" s="1"/>
      <c r="P61" s="115"/>
      <c r="Q61" s="115"/>
      <c r="R61" s="113"/>
      <c r="S61" s="112"/>
      <c r="T61" s="112"/>
      <c r="U61" s="113"/>
      <c r="V61" s="113"/>
      <c r="W61" s="113"/>
      <c r="X61" s="113"/>
      <c r="Y61" s="1"/>
      <c r="Z61" s="1"/>
      <c r="AA61" s="1"/>
      <c r="AB61" s="1"/>
      <c r="AC61" s="1"/>
      <c r="AD61" s="1"/>
      <c r="AE61" s="109"/>
    </row>
    <row r="62" spans="1:31" ht="15.75" customHeight="1" x14ac:dyDescent="0.2">
      <c r="A62" s="35"/>
      <c r="B62" s="57" t="s">
        <v>79</v>
      </c>
      <c r="C62" s="57"/>
      <c r="D62" s="81"/>
      <c r="E62" s="1"/>
      <c r="F62" s="78"/>
      <c r="G62" s="78"/>
      <c r="H62" s="117"/>
      <c r="I62" s="112"/>
      <c r="J62" s="112"/>
      <c r="K62" s="113"/>
      <c r="L62" s="113"/>
      <c r="M62" s="117"/>
      <c r="N62" s="117"/>
      <c r="O62" s="1"/>
      <c r="P62" s="115"/>
      <c r="Q62" s="115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5.75" customHeight="1" x14ac:dyDescent="0.2">
      <c r="A63" s="35"/>
      <c r="B63" s="57" t="s">
        <v>80</v>
      </c>
      <c r="C63" s="57"/>
      <c r="D63" s="81"/>
      <c r="E63" s="107"/>
      <c r="F63" s="140">
        <v>38950240.090000004</v>
      </c>
      <c r="G63" s="141"/>
      <c r="H63" s="141"/>
      <c r="I63" s="140">
        <f>I58+I56</f>
        <v>4740544.8890000004</v>
      </c>
      <c r="J63" s="141"/>
      <c r="K63" s="141"/>
      <c r="L63" s="114"/>
      <c r="M63" s="140">
        <f t="shared" ref="M63:M66" si="41">F63+I63</f>
        <v>43690784.979000002</v>
      </c>
      <c r="N63" s="141"/>
      <c r="O63" s="1"/>
      <c r="P63" s="115"/>
      <c r="Q63" s="115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5.75" customHeight="1" x14ac:dyDescent="0.2">
      <c r="A64" s="35"/>
      <c r="B64" s="57" t="s">
        <v>82</v>
      </c>
      <c r="C64" s="57"/>
      <c r="D64" s="81"/>
      <c r="E64" s="107"/>
      <c r="F64" s="140"/>
      <c r="G64" s="141"/>
      <c r="H64" s="141"/>
      <c r="I64" s="140"/>
      <c r="J64" s="141"/>
      <c r="K64" s="141"/>
      <c r="L64" s="118"/>
      <c r="M64" s="140">
        <f t="shared" si="41"/>
        <v>0</v>
      </c>
      <c r="N64" s="141"/>
      <c r="O64" s="1"/>
      <c r="P64" s="115"/>
      <c r="Q64" s="115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5.75" customHeight="1" x14ac:dyDescent="0.2">
      <c r="A65" s="35"/>
      <c r="B65" s="81" t="s">
        <v>84</v>
      </c>
      <c r="C65" s="81"/>
      <c r="D65" s="81"/>
      <c r="E65" s="107"/>
      <c r="F65" s="140">
        <v>37806631.520000003</v>
      </c>
      <c r="G65" s="141"/>
      <c r="H65" s="141"/>
      <c r="I65" s="140">
        <f>AD33</f>
        <v>4639250.97</v>
      </c>
      <c r="J65" s="141"/>
      <c r="K65" s="141"/>
      <c r="L65" s="118"/>
      <c r="M65" s="140">
        <f t="shared" si="41"/>
        <v>42445882.490000002</v>
      </c>
      <c r="N65" s="141"/>
      <c r="O65" s="1"/>
      <c r="P65" s="115"/>
      <c r="Q65" s="115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5.75" customHeight="1" x14ac:dyDescent="0.2">
      <c r="A66" s="35"/>
      <c r="B66" s="57" t="s">
        <v>85</v>
      </c>
      <c r="C66" s="57"/>
      <c r="D66" s="57"/>
      <c r="E66" s="107"/>
      <c r="F66" s="140">
        <v>1143608.57</v>
      </c>
      <c r="G66" s="141"/>
      <c r="H66" s="141"/>
      <c r="I66" s="140">
        <f>I63-I64-I65</f>
        <v>101293.91900000069</v>
      </c>
      <c r="J66" s="141"/>
      <c r="K66" s="141"/>
      <c r="L66" s="114"/>
      <c r="M66" s="140">
        <f t="shared" si="41"/>
        <v>1244902.4890000008</v>
      </c>
      <c r="N66" s="141"/>
      <c r="O66" s="1"/>
      <c r="P66" s="115"/>
      <c r="Q66" s="115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5.75" customHeight="1" x14ac:dyDescent="0.2">
      <c r="A67" s="35"/>
      <c r="B67" s="57"/>
      <c r="C67" s="57"/>
      <c r="D67" s="57"/>
      <c r="E67" s="107"/>
      <c r="F67" s="78"/>
      <c r="G67" s="1"/>
      <c r="H67" s="122"/>
      <c r="I67" s="122"/>
      <c r="J67" s="122"/>
      <c r="K67" s="107"/>
      <c r="L67" s="107"/>
      <c r="M67" s="107"/>
      <c r="N67" s="107"/>
      <c r="O67" s="57"/>
      <c r="P67" s="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5.75" customHeight="1" x14ac:dyDescent="0.2">
      <c r="A68" s="35"/>
      <c r="B68" s="57" t="s">
        <v>86</v>
      </c>
      <c r="C68" s="57"/>
      <c r="D68" s="57"/>
      <c r="E68" s="107"/>
      <c r="F68" s="1"/>
      <c r="G68" s="1"/>
      <c r="H68" s="122"/>
      <c r="I68" s="172"/>
      <c r="J68" s="141"/>
      <c r="K68" s="141"/>
      <c r="L68" s="107"/>
      <c r="M68" s="107"/>
      <c r="N68" s="107"/>
      <c r="O68" s="57"/>
      <c r="P68" s="5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5.75" customHeight="1" x14ac:dyDescent="0.2">
      <c r="A69" s="35"/>
      <c r="B69" s="124" t="s">
        <v>87</v>
      </c>
      <c r="C69" s="57"/>
      <c r="D69" s="57"/>
      <c r="E69" s="107"/>
      <c r="F69" s="1"/>
      <c r="G69" s="1"/>
      <c r="H69" s="107"/>
      <c r="I69" s="107"/>
      <c r="J69" s="107"/>
      <c r="K69" s="107"/>
      <c r="L69" s="107"/>
      <c r="M69" s="107"/>
      <c r="N69" s="107"/>
      <c r="O69" s="57"/>
      <c r="P69" s="5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5.75" customHeight="1" x14ac:dyDescent="0.2">
      <c r="A70" s="35"/>
      <c r="B70" s="124"/>
      <c r="C70" s="57"/>
      <c r="D70" s="57"/>
      <c r="E70" s="107"/>
      <c r="F70" s="1"/>
      <c r="G70" s="1"/>
      <c r="H70" s="107"/>
      <c r="I70" s="107"/>
      <c r="J70" s="107"/>
      <c r="K70" s="107"/>
      <c r="L70" s="107"/>
      <c r="M70" s="107"/>
      <c r="N70" s="107"/>
      <c r="O70" s="57"/>
      <c r="P70" s="57"/>
      <c r="Q70" s="57"/>
      <c r="R70" s="57"/>
      <c r="S70" s="57"/>
      <c r="T70" s="57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5.75" customHeight="1" x14ac:dyDescent="0.2">
      <c r="A71" s="82"/>
      <c r="B71" s="81"/>
      <c r="C71" s="81"/>
      <c r="D71" s="81"/>
      <c r="E71" s="81"/>
      <c r="F71" s="81" t="s">
        <v>88</v>
      </c>
      <c r="G71" s="57"/>
      <c r="H71" s="57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 t="s">
        <v>89</v>
      </c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5.75" customHeight="1" x14ac:dyDescent="0.2">
      <c r="A72" s="82"/>
      <c r="B72" s="81"/>
      <c r="C72" s="81"/>
      <c r="D72" s="81"/>
      <c r="E72" s="81"/>
      <c r="F72" s="81"/>
      <c r="G72" s="57"/>
      <c r="H72" s="57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3"/>
      <c r="V72" s="1"/>
      <c r="W72" s="1"/>
      <c r="X72" s="1"/>
      <c r="Y72" s="1"/>
      <c r="Z72" s="1"/>
      <c r="AA72" s="1"/>
      <c r="AB72" s="1"/>
      <c r="AC72" s="1"/>
      <c r="AD72" s="1"/>
      <c r="AE72" s="109"/>
    </row>
    <row r="73" spans="1:31" ht="15.75" customHeight="1" x14ac:dyDescent="0.2">
      <c r="A73" s="82"/>
      <c r="B73" s="81"/>
      <c r="C73" s="81"/>
      <c r="D73" s="81"/>
      <c r="E73" s="81"/>
      <c r="F73" s="81"/>
      <c r="G73" s="57"/>
      <c r="H73" s="57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3"/>
      <c r="V73" s="1"/>
      <c r="W73" s="1"/>
      <c r="X73" s="1"/>
      <c r="Y73" s="1"/>
      <c r="Z73" s="1"/>
      <c r="AA73" s="1"/>
      <c r="AB73" s="1"/>
      <c r="AC73" s="1"/>
      <c r="AD73" s="1"/>
      <c r="AE73" s="109"/>
    </row>
    <row r="74" spans="1:31" ht="15.75" customHeight="1" x14ac:dyDescent="0.25">
      <c r="A74" s="82"/>
      <c r="B74" s="1"/>
      <c r="C74" s="1"/>
      <c r="D74" s="1"/>
      <c r="E74" s="1"/>
      <c r="F74" s="174" t="s">
        <v>90</v>
      </c>
      <c r="G74" s="143"/>
      <c r="H74" s="143"/>
      <c r="I74" s="143"/>
      <c r="J74" s="143"/>
      <c r="K74" s="1"/>
      <c r="L74" s="1"/>
      <c r="M74" s="1"/>
      <c r="N74" s="1"/>
      <c r="O74" s="1"/>
      <c r="P74" s="1"/>
      <c r="Q74" s="1"/>
      <c r="R74" s="1"/>
      <c r="S74" s="1"/>
      <c r="T74" s="174" t="s">
        <v>91</v>
      </c>
      <c r="U74" s="143"/>
      <c r="V74" s="143"/>
      <c r="W74" s="143"/>
      <c r="X74" s="143"/>
      <c r="Y74" s="1"/>
      <c r="Z74" s="1"/>
      <c r="AA74" s="1"/>
      <c r="AB74" s="1"/>
      <c r="AC74" s="1"/>
      <c r="AD74" s="1"/>
      <c r="AE74" s="109"/>
    </row>
    <row r="75" spans="1:31" ht="15.75" customHeight="1" x14ac:dyDescent="0.2">
      <c r="A75" s="82"/>
      <c r="B75" s="1"/>
      <c r="C75" s="1"/>
      <c r="D75" s="1"/>
      <c r="E75" s="1"/>
      <c r="F75" s="192" t="s">
        <v>92</v>
      </c>
      <c r="G75" s="145"/>
      <c r="H75" s="145"/>
      <c r="I75" s="145"/>
      <c r="J75" s="145"/>
      <c r="K75" s="1"/>
      <c r="L75" s="1"/>
      <c r="M75" s="1"/>
      <c r="N75" s="1"/>
      <c r="O75" s="1"/>
      <c r="P75" s="3"/>
      <c r="Q75" s="3"/>
      <c r="R75" s="3"/>
      <c r="S75" s="3"/>
      <c r="T75" s="192" t="s">
        <v>96</v>
      </c>
      <c r="U75" s="145"/>
      <c r="V75" s="145"/>
      <c r="W75" s="145"/>
      <c r="X75" s="145"/>
      <c r="Y75" s="1"/>
      <c r="Z75" s="1"/>
      <c r="AA75" s="1"/>
      <c r="AB75" s="1"/>
      <c r="AC75" s="1"/>
      <c r="AD75" s="1"/>
      <c r="AE75" s="109"/>
    </row>
    <row r="76" spans="1:31" ht="15.75" customHeight="1" x14ac:dyDescent="0.2">
      <c r="A76" s="130"/>
      <c r="B76" s="131"/>
      <c r="C76" s="131"/>
      <c r="D76" s="131"/>
      <c r="E76" s="131"/>
      <c r="F76" s="176" t="s">
        <v>100</v>
      </c>
      <c r="G76" s="166"/>
      <c r="H76" s="166"/>
      <c r="I76" s="166"/>
      <c r="J76" s="166"/>
      <c r="K76" s="131"/>
      <c r="L76" s="131"/>
      <c r="M76" s="131"/>
      <c r="N76" s="131"/>
      <c r="O76" s="131"/>
      <c r="P76" s="131"/>
      <c r="Q76" s="131"/>
      <c r="R76" s="131"/>
      <c r="S76" s="131"/>
      <c r="T76" s="176" t="s">
        <v>100</v>
      </c>
      <c r="U76" s="166"/>
      <c r="V76" s="166"/>
      <c r="W76" s="166"/>
      <c r="X76" s="166"/>
      <c r="Y76" s="131"/>
      <c r="Z76" s="131"/>
      <c r="AA76" s="131"/>
      <c r="AB76" s="131"/>
      <c r="AC76" s="131"/>
      <c r="AD76" s="131"/>
      <c r="AE76" s="132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4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A44:B44"/>
    <mergeCell ref="A43:B43"/>
    <mergeCell ref="H13:H14"/>
    <mergeCell ref="I13:I14"/>
    <mergeCell ref="M56:N56"/>
    <mergeCell ref="L54:O54"/>
    <mergeCell ref="F54:H54"/>
    <mergeCell ref="I54:K54"/>
    <mergeCell ref="A45:B45"/>
    <mergeCell ref="A51:B51"/>
    <mergeCell ref="A15:D15"/>
    <mergeCell ref="A35:B35"/>
    <mergeCell ref="A36:B36"/>
    <mergeCell ref="A27:B27"/>
    <mergeCell ref="A26:B26"/>
    <mergeCell ref="A7:F7"/>
    <mergeCell ref="A5:F5"/>
    <mergeCell ref="A6:F6"/>
    <mergeCell ref="A9:F9"/>
    <mergeCell ref="E13:E14"/>
    <mergeCell ref="A8:F8"/>
    <mergeCell ref="E12:I12"/>
    <mergeCell ref="F13:F14"/>
    <mergeCell ref="A12:D14"/>
    <mergeCell ref="V12:Y12"/>
    <mergeCell ref="Z12:AD12"/>
    <mergeCell ref="Z13:Z14"/>
    <mergeCell ref="Y13:Y14"/>
    <mergeCell ref="M65:N65"/>
    <mergeCell ref="M63:N63"/>
    <mergeCell ref="M64:N64"/>
    <mergeCell ref="M58:N58"/>
    <mergeCell ref="P54:R54"/>
    <mergeCell ref="V13:V14"/>
    <mergeCell ref="U12:U14"/>
    <mergeCell ref="U57:W57"/>
    <mergeCell ref="S57:T57"/>
    <mergeCell ref="U55:W55"/>
    <mergeCell ref="U54:W54"/>
    <mergeCell ref="U56:W56"/>
    <mergeCell ref="AD1:AE1"/>
    <mergeCell ref="AD2:AE2"/>
    <mergeCell ref="T13:T14"/>
    <mergeCell ref="O13:S13"/>
    <mergeCell ref="J13:N13"/>
    <mergeCell ref="J12:T12"/>
    <mergeCell ref="AE12:AE14"/>
    <mergeCell ref="A4:AE4"/>
    <mergeCell ref="A3:AE3"/>
    <mergeCell ref="G13:G14"/>
    <mergeCell ref="AD13:AD14"/>
    <mergeCell ref="X13:X14"/>
    <mergeCell ref="W13:W14"/>
    <mergeCell ref="AB13:AB14"/>
    <mergeCell ref="AC13:AC14"/>
    <mergeCell ref="AA13:AA14"/>
    <mergeCell ref="F75:J75"/>
    <mergeCell ref="F74:J74"/>
    <mergeCell ref="F76:J76"/>
    <mergeCell ref="T75:X75"/>
    <mergeCell ref="T76:X76"/>
    <mergeCell ref="T74:X74"/>
    <mergeCell ref="I68:K68"/>
    <mergeCell ref="Y56:Z56"/>
    <mergeCell ref="Y55:Z55"/>
    <mergeCell ref="I58:K58"/>
    <mergeCell ref="F58:H58"/>
    <mergeCell ref="M66:N66"/>
    <mergeCell ref="F64:H64"/>
    <mergeCell ref="I64:K64"/>
    <mergeCell ref="I63:K63"/>
    <mergeCell ref="I65:K65"/>
    <mergeCell ref="F66:H66"/>
    <mergeCell ref="F65:H65"/>
    <mergeCell ref="F63:H63"/>
    <mergeCell ref="I66:K66"/>
    <mergeCell ref="F56:H56"/>
    <mergeCell ref="I56:K56"/>
    <mergeCell ref="AB55:AD55"/>
    <mergeCell ref="AB54:AD54"/>
    <mergeCell ref="Y57:Z57"/>
    <mergeCell ref="AB56:AD56"/>
    <mergeCell ref="AB57:AD57"/>
    <mergeCell ref="Y54:Z54"/>
  </mergeCells>
  <printOptions horizontalCentered="1"/>
  <pageMargins left="0.15" right="1.1499999999999999" top="0.5" bottom="0.25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0" t="s">
        <v>1</v>
      </c>
      <c r="AE2" s="141"/>
    </row>
    <row r="3" spans="1:31" ht="36" customHeight="1" x14ac:dyDescent="0.2">
      <c r="A3" s="149" t="s">
        <v>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70" t="str">
        <f>CONSOLIDATED!A4</f>
        <v>For the month of AUGUST 2019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5.75" customHeight="1" x14ac:dyDescent="0.2">
      <c r="A5" s="178" t="s">
        <v>4</v>
      </c>
      <c r="B5" s="141"/>
      <c r="C5" s="141"/>
      <c r="D5" s="141"/>
      <c r="E5" s="141"/>
      <c r="F5" s="14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78" t="s">
        <v>101</v>
      </c>
      <c r="B6" s="141"/>
      <c r="C6" s="141"/>
      <c r="D6" s="141"/>
      <c r="E6" s="141"/>
      <c r="F6" s="141"/>
      <c r="G6" s="141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78" t="s">
        <v>6</v>
      </c>
      <c r="B7" s="141"/>
      <c r="C7" s="141"/>
      <c r="D7" s="141"/>
      <c r="E7" s="141"/>
      <c r="F7" s="141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78" t="s">
        <v>103</v>
      </c>
      <c r="B8" s="141"/>
      <c r="C8" s="141"/>
      <c r="D8" s="141"/>
      <c r="E8" s="141"/>
      <c r="F8" s="141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78" t="s">
        <v>9</v>
      </c>
      <c r="B9" s="141"/>
      <c r="C9" s="141"/>
      <c r="D9" s="141"/>
      <c r="E9" s="141"/>
      <c r="F9" s="141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4"/>
      <c r="B10" s="2"/>
      <c r="C10" s="4"/>
      <c r="D10" s="4" t="s">
        <v>10</v>
      </c>
      <c r="E10" s="4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9" t="s">
        <v>11</v>
      </c>
      <c r="B12" s="180"/>
      <c r="C12" s="180"/>
      <c r="D12" s="181"/>
      <c r="E12" s="152" t="s">
        <v>15</v>
      </c>
      <c r="F12" s="153"/>
      <c r="G12" s="153"/>
      <c r="H12" s="153"/>
      <c r="I12" s="154"/>
      <c r="J12" s="152" t="s">
        <v>17</v>
      </c>
      <c r="K12" s="153"/>
      <c r="L12" s="153"/>
      <c r="M12" s="153"/>
      <c r="N12" s="153"/>
      <c r="O12" s="153"/>
      <c r="P12" s="153"/>
      <c r="Q12" s="153"/>
      <c r="R12" s="153"/>
      <c r="S12" s="153"/>
      <c r="T12" s="154"/>
      <c r="U12" s="184" t="s">
        <v>18</v>
      </c>
      <c r="V12" s="152" t="s">
        <v>19</v>
      </c>
      <c r="W12" s="153"/>
      <c r="X12" s="153"/>
      <c r="Y12" s="154"/>
      <c r="Z12" s="152" t="s">
        <v>20</v>
      </c>
      <c r="AA12" s="153"/>
      <c r="AB12" s="153"/>
      <c r="AC12" s="153"/>
      <c r="AD12" s="154"/>
      <c r="AE12" s="161" t="s">
        <v>21</v>
      </c>
    </row>
    <row r="13" spans="1:31" ht="22.5" customHeight="1" x14ac:dyDescent="0.2">
      <c r="A13" s="182"/>
      <c r="B13" s="141"/>
      <c r="C13" s="141"/>
      <c r="D13" s="162"/>
      <c r="E13" s="168" t="s">
        <v>22</v>
      </c>
      <c r="F13" s="157" t="s">
        <v>23</v>
      </c>
      <c r="G13" s="164" t="s">
        <v>24</v>
      </c>
      <c r="H13" s="157" t="s">
        <v>25</v>
      </c>
      <c r="I13" s="159" t="s">
        <v>26</v>
      </c>
      <c r="J13" s="188" t="s">
        <v>27</v>
      </c>
      <c r="K13" s="143"/>
      <c r="L13" s="143"/>
      <c r="M13" s="143"/>
      <c r="N13" s="156"/>
      <c r="O13" s="155" t="s">
        <v>28</v>
      </c>
      <c r="P13" s="143"/>
      <c r="Q13" s="143"/>
      <c r="R13" s="143"/>
      <c r="S13" s="156"/>
      <c r="T13" s="187" t="s">
        <v>26</v>
      </c>
      <c r="U13" s="185"/>
      <c r="V13" s="168" t="s">
        <v>22</v>
      </c>
      <c r="W13" s="157" t="s">
        <v>23</v>
      </c>
      <c r="X13" s="157" t="s">
        <v>25</v>
      </c>
      <c r="Y13" s="159" t="s">
        <v>26</v>
      </c>
      <c r="Z13" s="168" t="s">
        <v>22</v>
      </c>
      <c r="AA13" s="157" t="s">
        <v>23</v>
      </c>
      <c r="AB13" s="164" t="s">
        <v>24</v>
      </c>
      <c r="AC13" s="157" t="s">
        <v>25</v>
      </c>
      <c r="AD13" s="159" t="s">
        <v>26</v>
      </c>
      <c r="AE13" s="162"/>
    </row>
    <row r="14" spans="1:31" ht="38.25" customHeight="1" x14ac:dyDescent="0.2">
      <c r="A14" s="183"/>
      <c r="B14" s="143"/>
      <c r="C14" s="143"/>
      <c r="D14" s="163"/>
      <c r="E14" s="169"/>
      <c r="F14" s="158"/>
      <c r="G14" s="158"/>
      <c r="H14" s="158"/>
      <c r="I14" s="160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0"/>
      <c r="U14" s="186"/>
      <c r="V14" s="169"/>
      <c r="W14" s="158"/>
      <c r="X14" s="158"/>
      <c r="Y14" s="160"/>
      <c r="Z14" s="169"/>
      <c r="AA14" s="158"/>
      <c r="AB14" s="158"/>
      <c r="AC14" s="158"/>
      <c r="AD14" s="160"/>
      <c r="AE14" s="163"/>
    </row>
    <row r="15" spans="1:31" ht="17.25" customHeight="1" x14ac:dyDescent="0.2">
      <c r="A15" s="177" t="s">
        <v>30</v>
      </c>
      <c r="B15" s="153"/>
      <c r="C15" s="153"/>
      <c r="D15" s="154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30" t="str">
        <f>CONSOLIDATED!A16</f>
        <v>JULY</v>
      </c>
      <c r="B16" s="25"/>
      <c r="C16" s="25"/>
      <c r="D16" s="26"/>
      <c r="E16" s="7"/>
      <c r="F16" s="8"/>
      <c r="G16" s="8"/>
      <c r="H16" s="8"/>
      <c r="I16" s="10"/>
      <c r="J16" s="7"/>
      <c r="K16" s="27"/>
      <c r="L16" s="27"/>
      <c r="M16" s="27"/>
      <c r="N16" s="29"/>
      <c r="O16" s="27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6"/>
    </row>
    <row r="17" spans="1:31" ht="17.25" customHeight="1" x14ac:dyDescent="0.2">
      <c r="A17" s="35" t="s">
        <v>43</v>
      </c>
      <c r="B17" s="37"/>
      <c r="C17" s="3"/>
      <c r="D17" s="38"/>
      <c r="E17" s="39">
        <v>1095849</v>
      </c>
      <c r="F17" s="40">
        <v>147000</v>
      </c>
      <c r="G17" s="41"/>
      <c r="H17" s="41"/>
      <c r="I17" s="42">
        <f t="shared" ref="I17:I20" si="0">SUM(E17:H17)</f>
        <v>1242849</v>
      </c>
      <c r="J17" s="39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2">
        <f t="shared" ref="T17:T20" si="3">N17+S17</f>
        <v>0</v>
      </c>
      <c r="U17" s="45">
        <f t="shared" ref="U17:U20" si="4">I17+T17</f>
        <v>1242849</v>
      </c>
      <c r="V17" s="43"/>
      <c r="W17" s="41"/>
      <c r="X17" s="41"/>
      <c r="Y17" s="47">
        <f t="shared" ref="Y17:Y20" si="5">SUM(V17:X17)</f>
        <v>0</v>
      </c>
      <c r="Z17" s="43">
        <f t="shared" ref="Z17:AA17" si="6">E17+J17+O17+V17</f>
        <v>1095849</v>
      </c>
      <c r="AA17" s="41">
        <f t="shared" si="6"/>
        <v>147000</v>
      </c>
      <c r="AB17" s="41"/>
      <c r="AC17" s="41"/>
      <c r="AD17" s="48">
        <f t="shared" ref="AD17:AD20" si="7">SUM(Z17:AC17)</f>
        <v>1242849</v>
      </c>
      <c r="AE17" s="52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51">
        <v>635661.91</v>
      </c>
      <c r="F18" s="53">
        <v>35303.89</v>
      </c>
      <c r="G18" s="54"/>
      <c r="H18" s="54"/>
      <c r="I18" s="42">
        <f t="shared" si="0"/>
        <v>670965.80000000005</v>
      </c>
      <c r="J18" s="77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2">
        <f t="shared" si="3"/>
        <v>0</v>
      </c>
      <c r="U18" s="45">
        <f t="shared" si="4"/>
        <v>670965.80000000005</v>
      </c>
      <c r="V18" s="56"/>
      <c r="W18" s="54"/>
      <c r="X18" s="54"/>
      <c r="Y18" s="47">
        <f t="shared" si="5"/>
        <v>0</v>
      </c>
      <c r="Z18" s="43">
        <f t="shared" ref="Z18:AA18" si="8">E18+J18+O18+V18</f>
        <v>635661.91</v>
      </c>
      <c r="AA18" s="41">
        <f t="shared" si="8"/>
        <v>35303.89</v>
      </c>
      <c r="AB18" s="54"/>
      <c r="AC18" s="54"/>
      <c r="AD18" s="48">
        <f t="shared" si="7"/>
        <v>670965.80000000005</v>
      </c>
      <c r="AE18" s="52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425478.36</v>
      </c>
      <c r="F19" s="53">
        <v>53622.28</v>
      </c>
      <c r="G19" s="54"/>
      <c r="H19" s="54"/>
      <c r="I19" s="42">
        <f t="shared" si="0"/>
        <v>479100.64</v>
      </c>
      <c r="J19" s="58"/>
      <c r="K19" s="55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2">
        <f t="shared" si="3"/>
        <v>0</v>
      </c>
      <c r="U19" s="45">
        <f t="shared" si="4"/>
        <v>479100.64</v>
      </c>
      <c r="V19" s="56"/>
      <c r="W19" s="54"/>
      <c r="X19" s="54"/>
      <c r="Y19" s="47">
        <f t="shared" si="5"/>
        <v>0</v>
      </c>
      <c r="Z19" s="43">
        <f t="shared" ref="Z19:AA19" si="9">E19+J19+O19+V19</f>
        <v>425478.36</v>
      </c>
      <c r="AA19" s="41">
        <f t="shared" si="9"/>
        <v>53622.28</v>
      </c>
      <c r="AB19" s="54"/>
      <c r="AC19" s="54"/>
      <c r="AD19" s="48">
        <f t="shared" si="7"/>
        <v>479100.64</v>
      </c>
      <c r="AE19" s="52" t="s">
        <v>48</v>
      </c>
    </row>
    <row r="20" spans="1:31" ht="17.25" customHeight="1" x14ac:dyDescent="0.2">
      <c r="A20" s="30" t="s">
        <v>49</v>
      </c>
      <c r="B20" s="57"/>
      <c r="C20" s="57"/>
      <c r="D20" s="38"/>
      <c r="E20" s="51">
        <v>14304.42</v>
      </c>
      <c r="F20" s="53">
        <v>2096.8200000000002</v>
      </c>
      <c r="G20" s="54"/>
      <c r="H20" s="54"/>
      <c r="I20" s="42">
        <f t="shared" si="0"/>
        <v>16401.240000000002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2">
        <f t="shared" si="3"/>
        <v>0</v>
      </c>
      <c r="U20" s="45">
        <f t="shared" si="4"/>
        <v>16401.240000000002</v>
      </c>
      <c r="V20" s="56"/>
      <c r="W20" s="54"/>
      <c r="X20" s="54"/>
      <c r="Y20" s="47">
        <f t="shared" si="5"/>
        <v>0</v>
      </c>
      <c r="Z20" s="43">
        <f t="shared" ref="Z20:AA20" si="10">E20+J20+O20+V20</f>
        <v>14304.42</v>
      </c>
      <c r="AA20" s="41">
        <f t="shared" si="10"/>
        <v>2096.8200000000002</v>
      </c>
      <c r="AB20" s="54"/>
      <c r="AC20" s="54"/>
      <c r="AD20" s="48">
        <f t="shared" si="7"/>
        <v>16401.240000000002</v>
      </c>
      <c r="AE20" s="52" t="s">
        <v>50</v>
      </c>
    </row>
    <row r="21" spans="1:31" ht="17.25" customHeight="1" x14ac:dyDescent="0.2">
      <c r="A21" s="30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2"/>
      <c r="U21" s="45"/>
      <c r="V21" s="56"/>
      <c r="W21" s="54"/>
      <c r="X21" s="54"/>
      <c r="Y21" s="47"/>
      <c r="Z21" s="56"/>
      <c r="AA21" s="54"/>
      <c r="AB21" s="54"/>
      <c r="AC21" s="54"/>
      <c r="AD21" s="48"/>
      <c r="AE21" s="52"/>
    </row>
    <row r="22" spans="1:31" ht="17.25" customHeight="1" x14ac:dyDescent="0.2">
      <c r="A22" s="30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2"/>
      <c r="U22" s="45"/>
      <c r="V22" s="56"/>
      <c r="W22" s="54"/>
      <c r="X22" s="54"/>
      <c r="Y22" s="47"/>
      <c r="Z22" s="56"/>
      <c r="AA22" s="54"/>
      <c r="AB22" s="54"/>
      <c r="AC22" s="54"/>
      <c r="AD22" s="48"/>
      <c r="AE22" s="61"/>
    </row>
    <row r="23" spans="1:31" ht="17.25" customHeight="1" x14ac:dyDescent="0.2">
      <c r="A23" s="30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2"/>
      <c r="U23" s="45"/>
      <c r="V23" s="56"/>
      <c r="W23" s="54"/>
      <c r="X23" s="54"/>
      <c r="Y23" s="47"/>
      <c r="Z23" s="43"/>
      <c r="AA23" s="41"/>
      <c r="AB23" s="54"/>
      <c r="AC23" s="54"/>
      <c r="AD23" s="48"/>
      <c r="AE23" s="61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1075444.69</v>
      </c>
      <c r="F24" s="66">
        <f t="shared" si="11"/>
        <v>91022.99</v>
      </c>
      <c r="G24" s="66">
        <f t="shared" si="11"/>
        <v>0</v>
      </c>
      <c r="H24" s="67">
        <f t="shared" si="11"/>
        <v>0</v>
      </c>
      <c r="I24" s="69">
        <f t="shared" si="11"/>
        <v>1166467.68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1166467.68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1075444.69</v>
      </c>
      <c r="AA24" s="66">
        <f t="shared" si="11"/>
        <v>91022.99</v>
      </c>
      <c r="AB24" s="66">
        <f t="shared" si="11"/>
        <v>0</v>
      </c>
      <c r="AC24" s="67">
        <f t="shared" si="11"/>
        <v>0</v>
      </c>
      <c r="AD24" s="70">
        <f t="shared" si="11"/>
        <v>1166467.68</v>
      </c>
      <c r="AE24" s="61"/>
    </row>
    <row r="25" spans="1:31" ht="17.25" customHeight="1" x14ac:dyDescent="0.2">
      <c r="A25" s="35" t="str">
        <f>CONSOLIDATED!A25</f>
        <v>AUGUST</v>
      </c>
      <c r="B25" s="3"/>
      <c r="C25" s="57"/>
      <c r="D25" s="38"/>
      <c r="E25" s="43"/>
      <c r="F25" s="41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3"/>
      <c r="W25" s="41"/>
      <c r="X25" s="41"/>
      <c r="Y25" s="42"/>
      <c r="Z25" s="43"/>
      <c r="AA25" s="41"/>
      <c r="AB25" s="41"/>
      <c r="AC25" s="41"/>
      <c r="AD25" s="48"/>
      <c r="AE25" s="49"/>
    </row>
    <row r="26" spans="1:31" ht="17.25" customHeight="1" x14ac:dyDescent="0.2">
      <c r="A26" s="167" t="s">
        <v>56</v>
      </c>
      <c r="B26" s="141"/>
      <c r="C26" s="57"/>
      <c r="D26" s="38"/>
      <c r="E26" s="39">
        <v>1074653</v>
      </c>
      <c r="F26" s="40">
        <v>83000</v>
      </c>
      <c r="G26" s="41"/>
      <c r="H26" s="41"/>
      <c r="I26" s="42">
        <f t="shared" ref="I26:I29" si="12">SUM(E26:H26)</f>
        <v>1157653</v>
      </c>
      <c r="J26" s="43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2">
        <f t="shared" ref="T26:T29" si="15">N26+S26</f>
        <v>0</v>
      </c>
      <c r="U26" s="45">
        <f t="shared" ref="U26:U29" si="16">I26+T26</f>
        <v>1157653</v>
      </c>
      <c r="V26" s="43"/>
      <c r="W26" s="41"/>
      <c r="X26" s="41"/>
      <c r="Y26" s="47">
        <f t="shared" ref="Y26:Y29" si="17">SUM(V26:X26)</f>
        <v>0</v>
      </c>
      <c r="Z26" s="43">
        <f t="shared" ref="Z26:AA26" si="18">E26+J26+O26+V26</f>
        <v>1074653</v>
      </c>
      <c r="AA26" s="41">
        <f t="shared" si="18"/>
        <v>83000</v>
      </c>
      <c r="AB26" s="41"/>
      <c r="AC26" s="41"/>
      <c r="AD26" s="48">
        <f t="shared" ref="AD26:AD29" si="19">Z26+AA26</f>
        <v>1157653</v>
      </c>
      <c r="AE26" s="49"/>
    </row>
    <row r="27" spans="1:31" ht="17.25" customHeight="1" x14ac:dyDescent="0.2">
      <c r="A27" s="171" t="s">
        <v>45</v>
      </c>
      <c r="B27" s="141"/>
      <c r="C27" s="57"/>
      <c r="D27" s="38"/>
      <c r="E27" s="76">
        <v>568453.73</v>
      </c>
      <c r="F27" s="53">
        <v>49009.51</v>
      </c>
      <c r="G27" s="54"/>
      <c r="H27" s="54"/>
      <c r="I27" s="42">
        <f t="shared" si="12"/>
        <v>617463.24</v>
      </c>
      <c r="J27" s="77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2">
        <f t="shared" si="15"/>
        <v>0</v>
      </c>
      <c r="U27" s="45">
        <f t="shared" si="16"/>
        <v>617463.24</v>
      </c>
      <c r="V27" s="56"/>
      <c r="W27" s="54"/>
      <c r="X27" s="54"/>
      <c r="Y27" s="47">
        <f t="shared" si="17"/>
        <v>0</v>
      </c>
      <c r="Z27" s="56">
        <f t="shared" ref="Z27:AA27" si="20">E27+J27+O27+V27</f>
        <v>568453.73</v>
      </c>
      <c r="AA27" s="54">
        <f t="shared" si="20"/>
        <v>49009.51</v>
      </c>
      <c r="AB27" s="54"/>
      <c r="AC27" s="54"/>
      <c r="AD27" s="48">
        <f t="shared" si="19"/>
        <v>617463.24</v>
      </c>
      <c r="AE27" s="61"/>
    </row>
    <row r="28" spans="1:31" ht="17.25" customHeight="1" x14ac:dyDescent="0.2">
      <c r="A28" s="50" t="s">
        <v>47</v>
      </c>
      <c r="B28" s="81"/>
      <c r="C28" s="57"/>
      <c r="D28" s="38"/>
      <c r="E28" s="51">
        <v>563781.05000000005</v>
      </c>
      <c r="F28" s="53">
        <v>69115.95</v>
      </c>
      <c r="G28" s="54"/>
      <c r="H28" s="54"/>
      <c r="I28" s="42">
        <f t="shared" si="12"/>
        <v>632897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2">
        <f t="shared" si="15"/>
        <v>0</v>
      </c>
      <c r="U28" s="45">
        <f t="shared" si="16"/>
        <v>632897</v>
      </c>
      <c r="V28" s="56"/>
      <c r="W28" s="54"/>
      <c r="X28" s="54"/>
      <c r="Y28" s="47">
        <f t="shared" si="17"/>
        <v>0</v>
      </c>
      <c r="Z28" s="56">
        <f t="shared" ref="Z28:AA28" si="21">E28+J28+O28+V28</f>
        <v>563781.05000000005</v>
      </c>
      <c r="AA28" s="54">
        <f t="shared" si="21"/>
        <v>69115.95</v>
      </c>
      <c r="AB28" s="54"/>
      <c r="AC28" s="54"/>
      <c r="AD28" s="48">
        <f t="shared" si="19"/>
        <v>632897</v>
      </c>
      <c r="AE28" s="61"/>
    </row>
    <row r="29" spans="1:31" ht="17.25" customHeight="1" x14ac:dyDescent="0.2">
      <c r="A29" s="50" t="s">
        <v>58</v>
      </c>
      <c r="B29" s="81"/>
      <c r="C29" s="57"/>
      <c r="D29" s="38"/>
      <c r="E29" s="51">
        <v>29347.25</v>
      </c>
      <c r="F29" s="53">
        <v>3108.37</v>
      </c>
      <c r="G29" s="54"/>
      <c r="H29" s="54"/>
      <c r="I29" s="42">
        <f t="shared" si="12"/>
        <v>32455.62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2">
        <f t="shared" si="15"/>
        <v>0</v>
      </c>
      <c r="U29" s="45">
        <f t="shared" si="16"/>
        <v>32455.62</v>
      </c>
      <c r="V29" s="56"/>
      <c r="W29" s="54"/>
      <c r="X29" s="54"/>
      <c r="Y29" s="47">
        <f t="shared" si="17"/>
        <v>0</v>
      </c>
      <c r="Z29" s="80">
        <f t="shared" ref="Z29:AA29" si="22">E29+J29+O29+V29</f>
        <v>29347.25</v>
      </c>
      <c r="AA29" s="54">
        <f t="shared" si="22"/>
        <v>3108.37</v>
      </c>
      <c r="AB29" s="54"/>
      <c r="AC29" s="54"/>
      <c r="AD29" s="73">
        <f t="shared" si="19"/>
        <v>32455.62</v>
      </c>
      <c r="AE29" s="61"/>
    </row>
    <row r="30" spans="1:31" ht="17.2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2"/>
      <c r="U30" s="45"/>
      <c r="V30" s="56"/>
      <c r="W30" s="54"/>
      <c r="X30" s="54"/>
      <c r="Y30" s="47"/>
      <c r="Z30" s="80"/>
      <c r="AA30" s="54"/>
      <c r="AB30" s="54"/>
      <c r="AC30" s="54"/>
      <c r="AD30" s="73"/>
      <c r="AE30" s="61"/>
    </row>
    <row r="31" spans="1:31" ht="17.2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2"/>
      <c r="U31" s="45"/>
      <c r="V31" s="56"/>
      <c r="W31" s="54"/>
      <c r="X31" s="54"/>
      <c r="Y31" s="47"/>
      <c r="Z31" s="80"/>
      <c r="AA31" s="54"/>
      <c r="AB31" s="54"/>
      <c r="AC31" s="54"/>
      <c r="AD31" s="73"/>
      <c r="AE31" s="61"/>
    </row>
    <row r="32" spans="1:31" ht="17.2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2"/>
      <c r="U32" s="45"/>
      <c r="V32" s="56"/>
      <c r="W32" s="54"/>
      <c r="X32" s="54"/>
      <c r="Y32" s="47"/>
      <c r="Z32" s="80"/>
      <c r="AA32" s="54"/>
      <c r="AB32" s="54"/>
      <c r="AC32" s="54"/>
      <c r="AD32" s="73"/>
      <c r="AE32" s="61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1161582.03</v>
      </c>
      <c r="F33" s="66">
        <f t="shared" si="23"/>
        <v>121233.82999999999</v>
      </c>
      <c r="G33" s="66">
        <f t="shared" si="23"/>
        <v>0</v>
      </c>
      <c r="H33" s="66">
        <f t="shared" si="23"/>
        <v>0</v>
      </c>
      <c r="I33" s="68">
        <f t="shared" si="23"/>
        <v>1282815.8600000001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1282815.8600000001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1161582.03</v>
      </c>
      <c r="AA33" s="66">
        <f t="shared" si="23"/>
        <v>121233.82999999999</v>
      </c>
      <c r="AB33" s="66">
        <f t="shared" si="23"/>
        <v>0</v>
      </c>
      <c r="AC33" s="66">
        <f t="shared" si="23"/>
        <v>0</v>
      </c>
      <c r="AD33" s="68">
        <f t="shared" si="23"/>
        <v>1282815.8600000001</v>
      </c>
      <c r="AE33" s="61"/>
    </row>
    <row r="34" spans="1:31" ht="17.25" customHeight="1" x14ac:dyDescent="0.2">
      <c r="A34" s="35" t="str">
        <f>CONSOLIDATED!A34</f>
        <v>SEPTEMBER</v>
      </c>
      <c r="B34" s="3"/>
      <c r="C34" s="57"/>
      <c r="D34" s="38"/>
      <c r="E34" s="43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6"/>
      <c r="W34" s="41"/>
      <c r="X34" s="41"/>
      <c r="Y34" s="72"/>
      <c r="Z34" s="46"/>
      <c r="AA34" s="41"/>
      <c r="AB34" s="41"/>
      <c r="AC34" s="41"/>
      <c r="AD34" s="73"/>
      <c r="AE34" s="61"/>
    </row>
    <row r="35" spans="1:31" ht="17.25" customHeight="1" x14ac:dyDescent="0.2">
      <c r="A35" s="167" t="s">
        <v>56</v>
      </c>
      <c r="B35" s="141"/>
      <c r="C35" s="57"/>
      <c r="D35" s="38"/>
      <c r="E35" s="39"/>
      <c r="F35" s="53"/>
      <c r="G35" s="41"/>
      <c r="H35" s="41"/>
      <c r="I35" s="42">
        <f t="shared" ref="I35:I38" si="24">SUM(E35:H35)</f>
        <v>0</v>
      </c>
      <c r="J35" s="46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2">
        <f t="shared" ref="T35:T38" si="27">N35+S35</f>
        <v>0</v>
      </c>
      <c r="U35" s="45">
        <f t="shared" ref="U35:U38" si="28">I35+T35</f>
        <v>0</v>
      </c>
      <c r="V35" s="46"/>
      <c r="W35" s="41"/>
      <c r="X35" s="41"/>
      <c r="Y35" s="75">
        <f t="shared" ref="Y35:Y38" si="29">SUM(V35:X35)</f>
        <v>0</v>
      </c>
      <c r="Z35" s="46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1"/>
    </row>
    <row r="36" spans="1:31" ht="17.25" customHeight="1" x14ac:dyDescent="0.2">
      <c r="A36" s="171" t="s">
        <v>45</v>
      </c>
      <c r="B36" s="141"/>
      <c r="C36" s="57"/>
      <c r="D36" s="38"/>
      <c r="E36" s="51"/>
      <c r="F36" s="53"/>
      <c r="G36" s="54"/>
      <c r="H36" s="54"/>
      <c r="I36" s="42">
        <f t="shared" si="24"/>
        <v>0</v>
      </c>
      <c r="J36" s="136"/>
      <c r="K36" s="55"/>
      <c r="L36" s="86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2">
        <f t="shared" si="27"/>
        <v>0</v>
      </c>
      <c r="U36" s="45">
        <f t="shared" si="28"/>
        <v>0</v>
      </c>
      <c r="V36" s="80"/>
      <c r="W36" s="54"/>
      <c r="X36" s="54"/>
      <c r="Y36" s="75">
        <f t="shared" si="29"/>
        <v>0</v>
      </c>
      <c r="Z36" s="80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2"/>
    </row>
    <row r="37" spans="1:31" ht="17.25" customHeight="1" x14ac:dyDescent="0.2">
      <c r="A37" s="50" t="s">
        <v>47</v>
      </c>
      <c r="B37" s="81"/>
      <c r="C37" s="57"/>
      <c r="D37" s="38"/>
      <c r="E37" s="51"/>
      <c r="F37" s="53"/>
      <c r="G37" s="54"/>
      <c r="H37" s="54"/>
      <c r="I37" s="42">
        <f t="shared" si="24"/>
        <v>0</v>
      </c>
      <c r="J37" s="137"/>
      <c r="K37" s="55"/>
      <c r="L37" s="86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2">
        <f t="shared" si="27"/>
        <v>0</v>
      </c>
      <c r="U37" s="45">
        <f t="shared" si="28"/>
        <v>0</v>
      </c>
      <c r="V37" s="80"/>
      <c r="W37" s="54"/>
      <c r="X37" s="54"/>
      <c r="Y37" s="75">
        <f t="shared" si="29"/>
        <v>0</v>
      </c>
      <c r="Z37" s="80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1"/>
    </row>
    <row r="38" spans="1:31" ht="17.25" customHeight="1" x14ac:dyDescent="0.2">
      <c r="A38" s="50" t="s">
        <v>58</v>
      </c>
      <c r="B38" s="81"/>
      <c r="C38" s="57"/>
      <c r="D38" s="38"/>
      <c r="E38" s="51"/>
      <c r="F38" s="53"/>
      <c r="G38" s="54"/>
      <c r="H38" s="54"/>
      <c r="I38" s="42">
        <f t="shared" si="24"/>
        <v>0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2">
        <f t="shared" si="27"/>
        <v>0</v>
      </c>
      <c r="U38" s="45">
        <f t="shared" si="28"/>
        <v>0</v>
      </c>
      <c r="V38" s="80"/>
      <c r="W38" s="54"/>
      <c r="X38" s="54"/>
      <c r="Y38" s="75">
        <f t="shared" si="29"/>
        <v>0</v>
      </c>
      <c r="Z38" s="80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1"/>
    </row>
    <row r="39" spans="1:31" ht="17.2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2"/>
      <c r="J39" s="80"/>
      <c r="K39" s="54"/>
      <c r="L39" s="86"/>
      <c r="M39" s="54"/>
      <c r="N39" s="54"/>
      <c r="O39" s="54"/>
      <c r="P39" s="54"/>
      <c r="Q39" s="54"/>
      <c r="R39" s="54"/>
      <c r="S39" s="41"/>
      <c r="T39" s="42"/>
      <c r="U39" s="45"/>
      <c r="V39" s="80"/>
      <c r="W39" s="54"/>
      <c r="X39" s="54"/>
      <c r="Y39" s="75"/>
      <c r="Z39" s="80"/>
      <c r="AA39" s="54"/>
      <c r="AB39" s="54"/>
      <c r="AC39" s="54"/>
      <c r="AD39" s="73"/>
      <c r="AE39" s="61"/>
    </row>
    <row r="40" spans="1:31" ht="17.2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2"/>
      <c r="U40" s="45"/>
      <c r="V40" s="80"/>
      <c r="W40" s="54"/>
      <c r="X40" s="54"/>
      <c r="Y40" s="75"/>
      <c r="Z40" s="80"/>
      <c r="AA40" s="54"/>
      <c r="AB40" s="54"/>
      <c r="AC40" s="54"/>
      <c r="AD40" s="73"/>
      <c r="AE40" s="61"/>
    </row>
    <row r="41" spans="1:31" ht="17.2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2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2"/>
      <c r="U41" s="45"/>
      <c r="V41" s="80"/>
      <c r="W41" s="54"/>
      <c r="X41" s="54"/>
      <c r="Y41" s="75"/>
      <c r="Z41" s="80"/>
      <c r="AA41" s="54"/>
      <c r="AB41" s="54"/>
      <c r="AC41" s="54"/>
      <c r="AD41" s="73"/>
      <c r="AE41" s="61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8">
        <f t="shared" si="35"/>
        <v>0</v>
      </c>
      <c r="AE42" s="61"/>
    </row>
    <row r="43" spans="1:31" ht="17.25" customHeight="1" x14ac:dyDescent="0.2">
      <c r="A43" s="167" t="str">
        <f>CONSOLIDATED!A43</f>
        <v>3rd QUARTER</v>
      </c>
      <c r="B43" s="141"/>
      <c r="C43" s="57"/>
      <c r="D43" s="38"/>
      <c r="E43" s="43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1"/>
      <c r="Q43" s="41"/>
      <c r="R43" s="41"/>
      <c r="S43" s="41"/>
      <c r="T43" s="42"/>
      <c r="U43" s="45"/>
      <c r="V43" s="46"/>
      <c r="W43" s="41"/>
      <c r="X43" s="41"/>
      <c r="Y43" s="72"/>
      <c r="Z43" s="46"/>
      <c r="AA43" s="41"/>
      <c r="AB43" s="41"/>
      <c r="AC43" s="41"/>
      <c r="AD43" s="73"/>
      <c r="AE43" s="61"/>
    </row>
    <row r="44" spans="1:31" ht="17.25" customHeight="1" x14ac:dyDescent="0.2">
      <c r="A44" s="167" t="s">
        <v>56</v>
      </c>
      <c r="B44" s="141"/>
      <c r="C44" s="57"/>
      <c r="D44" s="38"/>
      <c r="E44" s="46">
        <f t="shared" ref="E44:AD44" si="36">E17+E26+E35</f>
        <v>2170502</v>
      </c>
      <c r="F44" s="41">
        <f t="shared" si="36"/>
        <v>230000</v>
      </c>
      <c r="G44" s="41">
        <f t="shared" si="36"/>
        <v>0</v>
      </c>
      <c r="H44" s="41">
        <f t="shared" si="36"/>
        <v>0</v>
      </c>
      <c r="I44" s="41">
        <f t="shared" si="36"/>
        <v>2400502</v>
      </c>
      <c r="J44" s="46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8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8">
        <f t="shared" si="36"/>
        <v>0</v>
      </c>
      <c r="U44" s="45">
        <f t="shared" si="36"/>
        <v>2400502</v>
      </c>
      <c r="V44" s="46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6">
        <f t="shared" si="36"/>
        <v>2170502</v>
      </c>
      <c r="AA44" s="41">
        <f t="shared" si="36"/>
        <v>230000</v>
      </c>
      <c r="AB44" s="41">
        <f t="shared" si="36"/>
        <v>0</v>
      </c>
      <c r="AC44" s="41">
        <f t="shared" si="36"/>
        <v>0</v>
      </c>
      <c r="AD44" s="78">
        <f t="shared" si="36"/>
        <v>2400502</v>
      </c>
      <c r="AE44" s="61"/>
    </row>
    <row r="45" spans="1:31" ht="17.25" customHeight="1" x14ac:dyDescent="0.2">
      <c r="A45" s="171" t="s">
        <v>45</v>
      </c>
      <c r="B45" s="141"/>
      <c r="C45" s="57"/>
      <c r="D45" s="38"/>
      <c r="E45" s="80">
        <f t="shared" ref="E45:AD45" si="37">E18+E27+E36</f>
        <v>1204115.6400000001</v>
      </c>
      <c r="F45" s="41">
        <f t="shared" si="37"/>
        <v>84313.4</v>
      </c>
      <c r="G45" s="41">
        <f t="shared" si="37"/>
        <v>0</v>
      </c>
      <c r="H45" s="41">
        <f t="shared" si="37"/>
        <v>0</v>
      </c>
      <c r="I45" s="41">
        <f t="shared" si="37"/>
        <v>1288429.04</v>
      </c>
      <c r="J45" s="46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8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8">
        <f t="shared" si="37"/>
        <v>0</v>
      </c>
      <c r="U45" s="45">
        <f t="shared" si="37"/>
        <v>1288429.04</v>
      </c>
      <c r="V45" s="80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80">
        <f t="shared" si="37"/>
        <v>1204115.6400000001</v>
      </c>
      <c r="AA45" s="41">
        <f t="shared" si="37"/>
        <v>84313.4</v>
      </c>
      <c r="AB45" s="41">
        <f t="shared" si="37"/>
        <v>0</v>
      </c>
      <c r="AC45" s="41">
        <f t="shared" si="37"/>
        <v>0</v>
      </c>
      <c r="AD45" s="78">
        <f t="shared" si="37"/>
        <v>1288429.04</v>
      </c>
      <c r="AE45" s="61"/>
    </row>
    <row r="46" spans="1:31" ht="17.25" customHeight="1" x14ac:dyDescent="0.2">
      <c r="A46" s="50" t="s">
        <v>47</v>
      </c>
      <c r="B46" s="81"/>
      <c r="C46" s="57"/>
      <c r="D46" s="38"/>
      <c r="E46" s="80">
        <f t="shared" ref="E46:AD46" si="38">E19+E28+E37</f>
        <v>989259.41</v>
      </c>
      <c r="F46" s="41">
        <f t="shared" si="38"/>
        <v>122738.23</v>
      </c>
      <c r="G46" s="41">
        <f t="shared" si="38"/>
        <v>0</v>
      </c>
      <c r="H46" s="41">
        <f t="shared" si="38"/>
        <v>0</v>
      </c>
      <c r="I46" s="41">
        <f t="shared" si="38"/>
        <v>1111997.6400000001</v>
      </c>
      <c r="J46" s="46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5">
        <f t="shared" si="38"/>
        <v>1111997.6400000001</v>
      </c>
      <c r="V46" s="80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80">
        <f t="shared" si="38"/>
        <v>989259.41</v>
      </c>
      <c r="AA46" s="41">
        <f t="shared" si="38"/>
        <v>122738.23</v>
      </c>
      <c r="AB46" s="41">
        <f t="shared" si="38"/>
        <v>0</v>
      </c>
      <c r="AC46" s="41">
        <f t="shared" si="38"/>
        <v>0</v>
      </c>
      <c r="AD46" s="88">
        <f t="shared" si="38"/>
        <v>1111997.6400000001</v>
      </c>
      <c r="AE46" s="61"/>
    </row>
    <row r="47" spans="1:31" ht="17.25" customHeight="1" x14ac:dyDescent="0.2">
      <c r="A47" s="50" t="s">
        <v>58</v>
      </c>
      <c r="B47" s="81"/>
      <c r="C47" s="57"/>
      <c r="D47" s="38"/>
      <c r="E47" s="80">
        <f t="shared" ref="E47:AD47" si="39">E20+E29+E38</f>
        <v>43651.67</v>
      </c>
      <c r="F47" s="41">
        <f t="shared" si="39"/>
        <v>5205.1900000000005</v>
      </c>
      <c r="G47" s="41">
        <f t="shared" si="39"/>
        <v>0</v>
      </c>
      <c r="H47" s="41">
        <f t="shared" si="39"/>
        <v>0</v>
      </c>
      <c r="I47" s="41">
        <f t="shared" si="39"/>
        <v>48856.86</v>
      </c>
      <c r="J47" s="46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5">
        <f t="shared" si="39"/>
        <v>48856.86</v>
      </c>
      <c r="V47" s="80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80">
        <f t="shared" si="39"/>
        <v>43651.67</v>
      </c>
      <c r="AA47" s="41">
        <f t="shared" si="39"/>
        <v>5205.1900000000005</v>
      </c>
      <c r="AB47" s="41">
        <f t="shared" si="39"/>
        <v>0</v>
      </c>
      <c r="AC47" s="41">
        <f t="shared" si="39"/>
        <v>0</v>
      </c>
      <c r="AD47" s="88">
        <f t="shared" si="39"/>
        <v>48856.86</v>
      </c>
      <c r="AE47" s="61"/>
    </row>
    <row r="48" spans="1:31" ht="17.2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7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2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7.2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7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2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7.25" customHeight="1" x14ac:dyDescent="0.2">
      <c r="A50" s="50" t="s">
        <v>61</v>
      </c>
      <c r="B50" s="81"/>
      <c r="C50" s="63"/>
      <c r="D50" s="64"/>
      <c r="E50" s="91"/>
      <c r="F50" s="92"/>
      <c r="G50" s="92"/>
      <c r="H50" s="92"/>
      <c r="I50" s="94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5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65" t="s">
        <v>20</v>
      </c>
      <c r="B51" s="166"/>
      <c r="C51" s="96"/>
      <c r="D51" s="97"/>
      <c r="E51" s="98">
        <f t="shared" ref="E51:AD51" si="40">SUM(E45:E50)</f>
        <v>2237026.7200000002</v>
      </c>
      <c r="F51" s="99">
        <f t="shared" si="40"/>
        <v>212256.82</v>
      </c>
      <c r="G51" s="99">
        <f t="shared" si="40"/>
        <v>0</v>
      </c>
      <c r="H51" s="99">
        <f t="shared" si="40"/>
        <v>0</v>
      </c>
      <c r="I51" s="99">
        <f t="shared" si="40"/>
        <v>2449283.54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2449283.54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2237026.7200000002</v>
      </c>
      <c r="AA51" s="99">
        <f t="shared" si="40"/>
        <v>212256.82</v>
      </c>
      <c r="AB51" s="99">
        <f t="shared" si="40"/>
        <v>0</v>
      </c>
      <c r="AC51" s="99">
        <f t="shared" si="40"/>
        <v>0</v>
      </c>
      <c r="AD51" s="100">
        <f t="shared" si="40"/>
        <v>2449283.54</v>
      </c>
      <c r="AE51" s="102"/>
    </row>
    <row r="52" spans="1:31" ht="17.25" customHeight="1" x14ac:dyDescent="0.2">
      <c r="A52" s="35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81"/>
      <c r="P52" s="81"/>
      <c r="Q52" s="81"/>
      <c r="R52" s="81"/>
      <c r="S52" s="81"/>
      <c r="T52" s="81"/>
      <c r="U52" s="1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7.25" customHeight="1" x14ac:dyDescent="0.2">
      <c r="A53" s="35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7"/>
      <c r="F54" s="173" t="s">
        <v>65</v>
      </c>
      <c r="G54" s="141"/>
      <c r="H54" s="141"/>
      <c r="I54" s="173" t="s">
        <v>66</v>
      </c>
      <c r="J54" s="141"/>
      <c r="K54" s="141"/>
      <c r="L54" s="173" t="s">
        <v>67</v>
      </c>
      <c r="M54" s="141"/>
      <c r="N54" s="141"/>
      <c r="O54" s="141"/>
      <c r="P54" s="173"/>
      <c r="Q54" s="141"/>
      <c r="R54" s="141"/>
      <c r="S54" s="110"/>
      <c r="T54" s="110"/>
      <c r="U54" s="142" t="s">
        <v>65</v>
      </c>
      <c r="V54" s="143"/>
      <c r="W54" s="143"/>
      <c r="X54" s="111"/>
      <c r="Y54" s="142" t="s">
        <v>68</v>
      </c>
      <c r="Z54" s="143"/>
      <c r="AA54" s="111"/>
      <c r="AB54" s="142" t="s">
        <v>69</v>
      </c>
      <c r="AC54" s="143"/>
      <c r="AD54" s="143"/>
      <c r="AE54" s="109"/>
    </row>
    <row r="55" spans="1:31" ht="17.25" customHeight="1" x14ac:dyDescent="0.2">
      <c r="A55" s="35"/>
      <c r="B55" s="81" t="s">
        <v>70</v>
      </c>
      <c r="C55" s="57"/>
      <c r="D55" s="81"/>
      <c r="E55" s="107"/>
      <c r="F55" s="138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71</v>
      </c>
      <c r="T55" s="114"/>
      <c r="U55" s="144">
        <v>8110000</v>
      </c>
      <c r="V55" s="145"/>
      <c r="W55" s="145"/>
      <c r="X55" s="113"/>
      <c r="Y55" s="144">
        <v>1005000</v>
      </c>
      <c r="Z55" s="145"/>
      <c r="AA55" s="1"/>
      <c r="AB55" s="140">
        <f>SUM(U55+Y55)</f>
        <v>9115000</v>
      </c>
      <c r="AC55" s="141"/>
      <c r="AD55" s="141"/>
      <c r="AE55" s="109"/>
    </row>
    <row r="56" spans="1:31" ht="17.25" customHeight="1" x14ac:dyDescent="0.2">
      <c r="A56" s="35"/>
      <c r="B56" s="81" t="s">
        <v>72</v>
      </c>
      <c r="C56" s="57"/>
      <c r="D56" s="81"/>
      <c r="E56" s="107"/>
      <c r="F56" s="140">
        <v>8421550</v>
      </c>
      <c r="G56" s="141"/>
      <c r="H56" s="141"/>
      <c r="I56" s="140">
        <v>1157653</v>
      </c>
      <c r="J56" s="141"/>
      <c r="K56" s="141"/>
      <c r="L56" s="113"/>
      <c r="M56" s="140">
        <f>F56+I56</f>
        <v>9579203</v>
      </c>
      <c r="N56" s="141"/>
      <c r="O56" s="1"/>
      <c r="P56" s="115"/>
      <c r="Q56" s="116"/>
      <c r="R56" s="113"/>
      <c r="S56" s="114" t="s">
        <v>73</v>
      </c>
      <c r="T56" s="114"/>
      <c r="U56" s="140">
        <v>8429404.0600000005</v>
      </c>
      <c r="V56" s="141"/>
      <c r="W56" s="141"/>
      <c r="X56" s="113"/>
      <c r="Y56" s="146">
        <f>I65</f>
        <v>1282815.8600000001</v>
      </c>
      <c r="Z56" s="143"/>
      <c r="AA56" s="1"/>
      <c r="AB56" s="146">
        <f>+Y56+U56</f>
        <v>9712219.9199999999</v>
      </c>
      <c r="AC56" s="143"/>
      <c r="AD56" s="143"/>
      <c r="AE56" s="109"/>
    </row>
    <row r="57" spans="1:31" ht="17.25" customHeight="1" x14ac:dyDescent="0.2">
      <c r="A57" s="35"/>
      <c r="B57" s="81" t="s">
        <v>74</v>
      </c>
      <c r="C57" s="57"/>
      <c r="D57" s="81"/>
      <c r="E57" s="107"/>
      <c r="F57" s="78"/>
      <c r="G57" s="78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9" t="s">
        <v>75</v>
      </c>
      <c r="T57" s="141"/>
      <c r="U57" s="147">
        <f>U55-U56</f>
        <v>-319404.06000000052</v>
      </c>
      <c r="V57" s="148"/>
      <c r="W57" s="148"/>
      <c r="X57" s="113"/>
      <c r="Y57" s="147">
        <f>Y55-Y56</f>
        <v>-277815.8600000001</v>
      </c>
      <c r="Z57" s="148"/>
      <c r="AA57" s="1"/>
      <c r="AB57" s="147">
        <f>+AB55-AB56</f>
        <v>-597219.91999999993</v>
      </c>
      <c r="AC57" s="148"/>
      <c r="AD57" s="148"/>
      <c r="AE57" s="109"/>
    </row>
    <row r="58" spans="1:31" ht="17.25" customHeight="1" x14ac:dyDescent="0.2">
      <c r="A58" s="35"/>
      <c r="B58" s="81" t="s">
        <v>76</v>
      </c>
      <c r="C58" s="57"/>
      <c r="D58" s="81"/>
      <c r="E58" s="107"/>
      <c r="F58" s="140">
        <v>100636.96</v>
      </c>
      <c r="G58" s="141"/>
      <c r="H58" s="141"/>
      <c r="I58" s="140">
        <v>32455.62</v>
      </c>
      <c r="J58" s="141"/>
      <c r="K58" s="141"/>
      <c r="L58" s="113"/>
      <c r="M58" s="140">
        <f>F58+I58</f>
        <v>133092.58000000002</v>
      </c>
      <c r="N58" s="141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8"/>
      <c r="AD58" s="81"/>
      <c r="AE58" s="109"/>
    </row>
    <row r="59" spans="1:31" ht="17.25" customHeight="1" x14ac:dyDescent="0.2">
      <c r="A59" s="35"/>
      <c r="B59" s="81" t="s">
        <v>77</v>
      </c>
      <c r="C59" s="57"/>
      <c r="D59" s="81"/>
      <c r="E59" s="107"/>
      <c r="F59" s="78"/>
      <c r="G59" s="78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8"/>
      <c r="AA59" s="1"/>
      <c r="AB59" s="1"/>
      <c r="AC59" s="78"/>
      <c r="AD59" s="81"/>
      <c r="AE59" s="109"/>
    </row>
    <row r="60" spans="1:31" ht="17.25" customHeight="1" x14ac:dyDescent="0.2">
      <c r="A60" s="35"/>
      <c r="B60" s="81" t="s">
        <v>78</v>
      </c>
      <c r="C60" s="57"/>
      <c r="D60" s="81"/>
      <c r="E60" s="107"/>
      <c r="F60" s="78"/>
      <c r="G60" s="78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8"/>
      <c r="AA60" s="1"/>
      <c r="AB60" s="1"/>
      <c r="AC60" s="78"/>
      <c r="AD60" s="81"/>
      <c r="AE60" s="109"/>
    </row>
    <row r="61" spans="1:31" ht="17.25" customHeight="1" x14ac:dyDescent="0.2">
      <c r="A61" s="35"/>
      <c r="B61" s="81" t="s">
        <v>53</v>
      </c>
      <c r="C61" s="57"/>
      <c r="D61" s="81"/>
      <c r="E61" s="107"/>
      <c r="F61" s="78"/>
      <c r="G61" s="78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8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106</v>
      </c>
      <c r="C62" s="57"/>
      <c r="D62" s="81"/>
      <c r="E62" s="1"/>
      <c r="F62" s="78"/>
      <c r="G62" s="78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1"/>
      <c r="E63" s="107"/>
      <c r="F63" s="140">
        <f>F56+F58</f>
        <v>8522186.9600000009</v>
      </c>
      <c r="G63" s="141"/>
      <c r="H63" s="141"/>
      <c r="I63" s="140">
        <f>I56+I58</f>
        <v>1190108.6200000001</v>
      </c>
      <c r="J63" s="141"/>
      <c r="K63" s="141"/>
      <c r="L63" s="114"/>
      <c r="M63" s="140">
        <f t="shared" ref="M63:M65" si="41">F63+I63</f>
        <v>9712295.5800000019</v>
      </c>
      <c r="N63" s="141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107</v>
      </c>
      <c r="C64" s="57"/>
      <c r="D64" s="81"/>
      <c r="E64" s="107"/>
      <c r="F64" s="140">
        <v>0.34</v>
      </c>
      <c r="G64" s="141"/>
      <c r="H64" s="141"/>
      <c r="I64" s="140">
        <v>0</v>
      </c>
      <c r="J64" s="141"/>
      <c r="K64" s="141"/>
      <c r="L64" s="118"/>
      <c r="M64" s="140">
        <f t="shared" si="41"/>
        <v>0.34</v>
      </c>
      <c r="N64" s="141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1" t="s">
        <v>84</v>
      </c>
      <c r="C65" s="81"/>
      <c r="D65" s="81"/>
      <c r="E65" s="107"/>
      <c r="F65" s="140">
        <v>8429404.0600000005</v>
      </c>
      <c r="G65" s="141"/>
      <c r="H65" s="141"/>
      <c r="I65" s="140">
        <v>1282815.8600000001</v>
      </c>
      <c r="J65" s="141"/>
      <c r="K65" s="141"/>
      <c r="L65" s="118"/>
      <c r="M65" s="140">
        <f t="shared" si="41"/>
        <v>9712219.9199999999</v>
      </c>
      <c r="N65" s="141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5">
      <c r="A66" s="35"/>
      <c r="B66" s="57" t="s">
        <v>85</v>
      </c>
      <c r="C66" s="57"/>
      <c r="D66" s="57"/>
      <c r="E66" s="107"/>
      <c r="F66" s="140">
        <f>F63-F64-F65</f>
        <v>92782.560000000522</v>
      </c>
      <c r="G66" s="141"/>
      <c r="H66" s="141"/>
      <c r="I66" s="73"/>
      <c r="J66" s="194">
        <f>I63-I64-I65</f>
        <v>-92707.239999999991</v>
      </c>
      <c r="K66" s="141"/>
      <c r="L66" s="193"/>
      <c r="M66" s="141"/>
      <c r="N66" s="139">
        <f>F66+J66</f>
        <v>75.320000000530854</v>
      </c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7"/>
      <c r="F67" s="1"/>
      <c r="G67" s="1"/>
      <c r="H67" s="122"/>
      <c r="I67" s="123"/>
      <c r="J67" s="123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7"/>
      <c r="F68" s="78"/>
      <c r="G68" s="1"/>
      <c r="H68" s="122"/>
      <c r="I68" s="172"/>
      <c r="J68" s="141"/>
      <c r="K68" s="141"/>
      <c r="L68" s="107"/>
      <c r="M68" s="107"/>
      <c r="N68" s="105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4" t="s">
        <v>87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1"/>
      <c r="C70" s="81"/>
      <c r="D70" s="81"/>
      <c r="E70" s="81"/>
      <c r="F70" s="127" t="s">
        <v>88</v>
      </c>
      <c r="G70" s="128"/>
      <c r="H70" s="128"/>
      <c r="I70" s="127"/>
      <c r="J70" s="127"/>
      <c r="K70" s="127"/>
      <c r="L70" s="127"/>
      <c r="M70" s="127"/>
      <c r="N70" s="129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1"/>
      <c r="C71" s="81"/>
      <c r="D71" s="81"/>
      <c r="E71" s="81"/>
      <c r="F71" s="127"/>
      <c r="G71" s="128"/>
      <c r="H71" s="128"/>
      <c r="I71" s="127"/>
      <c r="J71" s="127"/>
      <c r="K71" s="127"/>
      <c r="L71" s="127"/>
      <c r="M71" s="127"/>
      <c r="N71" s="129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74" t="s">
        <v>112</v>
      </c>
      <c r="G72" s="143"/>
      <c r="H72" s="143"/>
      <c r="I72" s="143"/>
      <c r="J72" s="143"/>
      <c r="K72" s="1"/>
      <c r="L72" s="1"/>
      <c r="M72" s="1"/>
      <c r="N72" s="1"/>
      <c r="O72" s="1"/>
      <c r="P72" s="1"/>
      <c r="Q72" s="1"/>
      <c r="R72" s="1"/>
      <c r="S72" s="1"/>
      <c r="T72" s="174" t="s">
        <v>113</v>
      </c>
      <c r="U72" s="143"/>
      <c r="V72" s="143"/>
      <c r="W72" s="143"/>
      <c r="X72" s="143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75" t="s">
        <v>114</v>
      </c>
      <c r="G73" s="145"/>
      <c r="H73" s="145"/>
      <c r="I73" s="145"/>
      <c r="J73" s="145"/>
      <c r="K73" s="1"/>
      <c r="L73" s="1"/>
      <c r="M73" s="1"/>
      <c r="N73" s="1"/>
      <c r="O73" s="1"/>
      <c r="P73" s="3"/>
      <c r="Q73" s="3"/>
      <c r="R73" s="3"/>
      <c r="S73" s="3"/>
      <c r="T73" s="175" t="s">
        <v>116</v>
      </c>
      <c r="U73" s="145"/>
      <c r="V73" s="145"/>
      <c r="W73" s="145"/>
      <c r="X73" s="145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30"/>
      <c r="B74" s="131"/>
      <c r="C74" s="131"/>
      <c r="D74" s="131"/>
      <c r="E74" s="131"/>
      <c r="F74" s="176" t="s">
        <v>100</v>
      </c>
      <c r="G74" s="166"/>
      <c r="H74" s="166"/>
      <c r="I74" s="166"/>
      <c r="J74" s="166"/>
      <c r="K74" s="131"/>
      <c r="L74" s="131"/>
      <c r="M74" s="131"/>
      <c r="N74" s="131"/>
      <c r="O74" s="131"/>
      <c r="P74" s="131"/>
      <c r="Q74" s="131"/>
      <c r="R74" s="131"/>
      <c r="S74" s="131"/>
      <c r="T74" s="176" t="s">
        <v>100</v>
      </c>
      <c r="U74" s="166"/>
      <c r="V74" s="166"/>
      <c r="W74" s="166"/>
      <c r="X74" s="166"/>
      <c r="Y74" s="131"/>
      <c r="Z74" s="131"/>
      <c r="AA74" s="131"/>
      <c r="AB74" s="131"/>
      <c r="AC74" s="131"/>
      <c r="AD74" s="131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AB56:AD56"/>
    <mergeCell ref="U55:W55"/>
    <mergeCell ref="U56:W56"/>
    <mergeCell ref="S57:T57"/>
    <mergeCell ref="Y55:Z55"/>
    <mergeCell ref="AB55:AD55"/>
    <mergeCell ref="Y57:Z57"/>
    <mergeCell ref="Y56:Z56"/>
    <mergeCell ref="AB57:AD57"/>
    <mergeCell ref="Z12:AD12"/>
    <mergeCell ref="W13:W14"/>
    <mergeCell ref="T13:T14"/>
    <mergeCell ref="V13:V14"/>
    <mergeCell ref="X13:X14"/>
    <mergeCell ref="Y13:Y14"/>
    <mergeCell ref="I58:K58"/>
    <mergeCell ref="AB13:AB14"/>
    <mergeCell ref="AB54:AD54"/>
    <mergeCell ref="F63:H63"/>
    <mergeCell ref="F64:H64"/>
    <mergeCell ref="I63:K63"/>
    <mergeCell ref="I64:K64"/>
    <mergeCell ref="U57:W57"/>
    <mergeCell ref="Y54:Z54"/>
    <mergeCell ref="L54:O54"/>
    <mergeCell ref="P54:R54"/>
    <mergeCell ref="U54:W54"/>
    <mergeCell ref="M56:N56"/>
    <mergeCell ref="AD13:AD14"/>
    <mergeCell ref="AC13:AC14"/>
    <mergeCell ref="U12:U14"/>
    <mergeCell ref="F74:J74"/>
    <mergeCell ref="I68:K68"/>
    <mergeCell ref="A35:B35"/>
    <mergeCell ref="A36:B36"/>
    <mergeCell ref="H13:H14"/>
    <mergeCell ref="G13:G14"/>
    <mergeCell ref="F13:F14"/>
    <mergeCell ref="E13:E14"/>
    <mergeCell ref="I13:I14"/>
    <mergeCell ref="A12:D14"/>
    <mergeCell ref="E12:I12"/>
    <mergeCell ref="A43:B43"/>
    <mergeCell ref="A15:D15"/>
    <mergeCell ref="F54:H54"/>
    <mergeCell ref="I54:K54"/>
    <mergeCell ref="A44:B44"/>
    <mergeCell ref="AD1:AE1"/>
    <mergeCell ref="AD2:AE2"/>
    <mergeCell ref="AE12:AE14"/>
    <mergeCell ref="A8:F8"/>
    <mergeCell ref="A9:F9"/>
    <mergeCell ref="A6:H6"/>
    <mergeCell ref="A5:F5"/>
    <mergeCell ref="A3:AE3"/>
    <mergeCell ref="A4:AE4"/>
    <mergeCell ref="A7:F7"/>
    <mergeCell ref="Z13:Z14"/>
    <mergeCell ref="AA13:AA14"/>
    <mergeCell ref="J12:T12"/>
    <mergeCell ref="O13:S13"/>
    <mergeCell ref="J13:N13"/>
    <mergeCell ref="V12:Y12"/>
    <mergeCell ref="T74:X74"/>
    <mergeCell ref="T72:X72"/>
    <mergeCell ref="L66:M66"/>
    <mergeCell ref="M64:N64"/>
    <mergeCell ref="M65:N65"/>
    <mergeCell ref="M63:N63"/>
    <mergeCell ref="M58:N58"/>
    <mergeCell ref="A27:B27"/>
    <mergeCell ref="A26:B26"/>
    <mergeCell ref="T73:X73"/>
    <mergeCell ref="A45:B45"/>
    <mergeCell ref="A51:B51"/>
    <mergeCell ref="F72:J72"/>
    <mergeCell ref="F73:J73"/>
    <mergeCell ref="F65:H65"/>
    <mergeCell ref="I65:K65"/>
    <mergeCell ref="J66:K66"/>
    <mergeCell ref="F66:H66"/>
    <mergeCell ref="F56:H56"/>
    <mergeCell ref="I56:K56"/>
    <mergeCell ref="F58:H58"/>
  </mergeCells>
  <printOptions horizontalCentered="1"/>
  <pageMargins left="0.15" right="0" top="0.29921259842519687" bottom="0" header="0" footer="0"/>
  <pageSetup paperSize="5" scale="4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0" t="s">
        <v>1</v>
      </c>
      <c r="AE2" s="141"/>
    </row>
    <row r="3" spans="1:31" ht="32.25" customHeight="1" x14ac:dyDescent="0.2">
      <c r="A3" s="149" t="s">
        <v>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70" t="str">
        <f>CONSOLIDATED!A4</f>
        <v>For the month of AUGUST 2019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5.75" customHeight="1" x14ac:dyDescent="0.2">
      <c r="A5" s="178" t="s">
        <v>4</v>
      </c>
      <c r="B5" s="141"/>
      <c r="C5" s="141"/>
      <c r="D5" s="141"/>
      <c r="E5" s="141"/>
      <c r="F5" s="14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78" t="s">
        <v>102</v>
      </c>
      <c r="B6" s="141"/>
      <c r="C6" s="141"/>
      <c r="D6" s="141"/>
      <c r="E6" s="141"/>
      <c r="F6" s="141"/>
      <c r="G6" s="141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78" t="s">
        <v>6</v>
      </c>
      <c r="B7" s="141"/>
      <c r="C7" s="141"/>
      <c r="D7" s="141"/>
      <c r="E7" s="141"/>
      <c r="F7" s="141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78"/>
      <c r="B8" s="141"/>
      <c r="C8" s="141"/>
      <c r="D8" s="141"/>
      <c r="E8" s="141"/>
      <c r="F8" s="141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78" t="s">
        <v>9</v>
      </c>
      <c r="B9" s="141"/>
      <c r="C9" s="141"/>
      <c r="D9" s="141"/>
      <c r="E9" s="141"/>
      <c r="F9" s="141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4"/>
      <c r="B10" s="2"/>
      <c r="C10" s="4"/>
      <c r="D10" s="4" t="s">
        <v>10</v>
      </c>
      <c r="E10" s="4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9" t="s">
        <v>11</v>
      </c>
      <c r="B12" s="180"/>
      <c r="C12" s="180"/>
      <c r="D12" s="181"/>
      <c r="E12" s="152" t="s">
        <v>15</v>
      </c>
      <c r="F12" s="153"/>
      <c r="G12" s="153"/>
      <c r="H12" s="153"/>
      <c r="I12" s="154"/>
      <c r="J12" s="152" t="s">
        <v>17</v>
      </c>
      <c r="K12" s="153"/>
      <c r="L12" s="153"/>
      <c r="M12" s="153"/>
      <c r="N12" s="153"/>
      <c r="O12" s="153"/>
      <c r="P12" s="153"/>
      <c r="Q12" s="153"/>
      <c r="R12" s="153"/>
      <c r="S12" s="153"/>
      <c r="T12" s="154"/>
      <c r="U12" s="184" t="s">
        <v>18</v>
      </c>
      <c r="V12" s="152" t="s">
        <v>19</v>
      </c>
      <c r="W12" s="153"/>
      <c r="X12" s="153"/>
      <c r="Y12" s="154"/>
      <c r="Z12" s="152" t="s">
        <v>20</v>
      </c>
      <c r="AA12" s="153"/>
      <c r="AB12" s="153"/>
      <c r="AC12" s="153"/>
      <c r="AD12" s="154"/>
      <c r="AE12" s="161" t="s">
        <v>21</v>
      </c>
    </row>
    <row r="13" spans="1:31" ht="22.5" customHeight="1" x14ac:dyDescent="0.2">
      <c r="A13" s="182"/>
      <c r="B13" s="141"/>
      <c r="C13" s="141"/>
      <c r="D13" s="162"/>
      <c r="E13" s="168" t="s">
        <v>22</v>
      </c>
      <c r="F13" s="157" t="s">
        <v>23</v>
      </c>
      <c r="G13" s="164" t="s">
        <v>24</v>
      </c>
      <c r="H13" s="157" t="s">
        <v>25</v>
      </c>
      <c r="I13" s="159" t="s">
        <v>26</v>
      </c>
      <c r="J13" s="188" t="s">
        <v>27</v>
      </c>
      <c r="K13" s="143"/>
      <c r="L13" s="143"/>
      <c r="M13" s="143"/>
      <c r="N13" s="156"/>
      <c r="O13" s="155" t="s">
        <v>28</v>
      </c>
      <c r="P13" s="143"/>
      <c r="Q13" s="143"/>
      <c r="R13" s="143"/>
      <c r="S13" s="156"/>
      <c r="T13" s="187" t="s">
        <v>26</v>
      </c>
      <c r="U13" s="185"/>
      <c r="V13" s="168" t="s">
        <v>22</v>
      </c>
      <c r="W13" s="157" t="s">
        <v>23</v>
      </c>
      <c r="X13" s="157" t="s">
        <v>25</v>
      </c>
      <c r="Y13" s="159" t="s">
        <v>26</v>
      </c>
      <c r="Z13" s="168" t="s">
        <v>22</v>
      </c>
      <c r="AA13" s="157" t="s">
        <v>23</v>
      </c>
      <c r="AB13" s="164" t="s">
        <v>24</v>
      </c>
      <c r="AC13" s="157" t="s">
        <v>25</v>
      </c>
      <c r="AD13" s="159" t="s">
        <v>26</v>
      </c>
      <c r="AE13" s="162"/>
    </row>
    <row r="14" spans="1:31" ht="38.25" customHeight="1" x14ac:dyDescent="0.2">
      <c r="A14" s="183"/>
      <c r="B14" s="143"/>
      <c r="C14" s="143"/>
      <c r="D14" s="163"/>
      <c r="E14" s="169"/>
      <c r="F14" s="158"/>
      <c r="G14" s="158"/>
      <c r="H14" s="158"/>
      <c r="I14" s="160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0"/>
      <c r="U14" s="186"/>
      <c r="V14" s="169"/>
      <c r="W14" s="158"/>
      <c r="X14" s="158"/>
      <c r="Y14" s="160"/>
      <c r="Z14" s="169"/>
      <c r="AA14" s="158"/>
      <c r="AB14" s="158"/>
      <c r="AC14" s="158"/>
      <c r="AD14" s="160"/>
      <c r="AE14" s="163"/>
    </row>
    <row r="15" spans="1:31" ht="17.25" customHeight="1" x14ac:dyDescent="0.2">
      <c r="A15" s="177" t="s">
        <v>30</v>
      </c>
      <c r="B15" s="153"/>
      <c r="C15" s="153"/>
      <c r="D15" s="154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30" t="str">
        <f>CONSOLIDATED!A16</f>
        <v>JULY</v>
      </c>
      <c r="B16" s="25"/>
      <c r="C16" s="25"/>
      <c r="D16" s="26"/>
      <c r="E16" s="7"/>
      <c r="F16" s="8"/>
      <c r="G16" s="8"/>
      <c r="H16" s="8"/>
      <c r="I16" s="10"/>
      <c r="J16" s="7"/>
      <c r="K16" s="27"/>
      <c r="L16" s="27"/>
      <c r="M16" s="27"/>
      <c r="N16" s="29"/>
      <c r="O16" s="27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6"/>
    </row>
    <row r="17" spans="1:31" ht="17.25" customHeight="1" x14ac:dyDescent="0.2">
      <c r="A17" s="35" t="s">
        <v>43</v>
      </c>
      <c r="B17" s="37"/>
      <c r="C17" s="3"/>
      <c r="D17" s="38"/>
      <c r="E17" s="39">
        <v>707079</v>
      </c>
      <c r="F17" s="40">
        <v>88000</v>
      </c>
      <c r="G17" s="41"/>
      <c r="H17" s="41"/>
      <c r="I17" s="42">
        <f t="shared" ref="I17:I20" si="0">SUM(E17:H17)</f>
        <v>795079</v>
      </c>
      <c r="J17" s="43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2">
        <f t="shared" ref="T17:T20" si="3">N17+S17</f>
        <v>0</v>
      </c>
      <c r="U17" s="45">
        <f t="shared" ref="U17:U20" si="4">I17+T17</f>
        <v>795079</v>
      </c>
      <c r="V17" s="43"/>
      <c r="W17" s="41"/>
      <c r="X17" s="41"/>
      <c r="Y17" s="47">
        <f t="shared" ref="Y17:Y20" si="5">SUM(V17:X17)</f>
        <v>0</v>
      </c>
      <c r="Z17" s="43">
        <f t="shared" ref="Z17:AA17" si="6">E17+J17+O17+V17</f>
        <v>707079</v>
      </c>
      <c r="AA17" s="41">
        <f t="shared" si="6"/>
        <v>88000</v>
      </c>
      <c r="AB17" s="41"/>
      <c r="AC17" s="41"/>
      <c r="AD17" s="48">
        <f t="shared" ref="AD17:AD20" si="7">SUM(Z17:AC17)</f>
        <v>795079</v>
      </c>
      <c r="AE17" s="52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76">
        <v>603573.13</v>
      </c>
      <c r="F18" s="53">
        <v>56394.02</v>
      </c>
      <c r="G18" s="54"/>
      <c r="H18" s="54"/>
      <c r="I18" s="42">
        <f t="shared" si="0"/>
        <v>659967.15</v>
      </c>
      <c r="J18" s="77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2">
        <f t="shared" si="3"/>
        <v>0</v>
      </c>
      <c r="U18" s="45">
        <f t="shared" si="4"/>
        <v>659967.15</v>
      </c>
      <c r="V18" s="56"/>
      <c r="W18" s="54"/>
      <c r="X18" s="54"/>
      <c r="Y18" s="47">
        <f t="shared" si="5"/>
        <v>0</v>
      </c>
      <c r="Z18" s="43">
        <f t="shared" ref="Z18:AA18" si="8">E18+J18+O18+V18</f>
        <v>603573.13</v>
      </c>
      <c r="AA18" s="41">
        <f t="shared" si="8"/>
        <v>56394.02</v>
      </c>
      <c r="AB18" s="54"/>
      <c r="AC18" s="54"/>
      <c r="AD18" s="48">
        <f t="shared" si="7"/>
        <v>659967.15</v>
      </c>
      <c r="AE18" s="52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77982.84</v>
      </c>
      <c r="F19" s="53">
        <v>32041.1</v>
      </c>
      <c r="G19" s="54"/>
      <c r="H19" s="54"/>
      <c r="I19" s="42">
        <f t="shared" si="0"/>
        <v>110023.94</v>
      </c>
      <c r="J19" s="58"/>
      <c r="K19" s="55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2">
        <f t="shared" si="3"/>
        <v>0</v>
      </c>
      <c r="U19" s="45">
        <f t="shared" si="4"/>
        <v>110023.94</v>
      </c>
      <c r="V19" s="56"/>
      <c r="W19" s="54"/>
      <c r="X19" s="54"/>
      <c r="Y19" s="47">
        <f t="shared" si="5"/>
        <v>0</v>
      </c>
      <c r="Z19" s="43">
        <f t="shared" ref="Z19:AA19" si="9">E19+J19+O19+V19</f>
        <v>77982.84</v>
      </c>
      <c r="AA19" s="41">
        <f t="shared" si="9"/>
        <v>32041.1</v>
      </c>
      <c r="AB19" s="54"/>
      <c r="AC19" s="54"/>
      <c r="AD19" s="48">
        <f t="shared" si="7"/>
        <v>110023.94</v>
      </c>
      <c r="AE19" s="52" t="s">
        <v>48</v>
      </c>
    </row>
    <row r="20" spans="1:31" ht="17.25" customHeight="1" x14ac:dyDescent="0.2">
      <c r="A20" s="30" t="s">
        <v>49</v>
      </c>
      <c r="B20" s="57"/>
      <c r="C20" s="57"/>
      <c r="D20" s="38"/>
      <c r="E20" s="51">
        <v>12744.82</v>
      </c>
      <c r="F20" s="53">
        <v>2350.1799999999998</v>
      </c>
      <c r="G20" s="54"/>
      <c r="H20" s="54"/>
      <c r="I20" s="42">
        <f t="shared" si="0"/>
        <v>15095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2">
        <f t="shared" si="3"/>
        <v>0</v>
      </c>
      <c r="U20" s="45">
        <f t="shared" si="4"/>
        <v>15095</v>
      </c>
      <c r="V20" s="56"/>
      <c r="W20" s="54"/>
      <c r="X20" s="54"/>
      <c r="Y20" s="47">
        <f t="shared" si="5"/>
        <v>0</v>
      </c>
      <c r="Z20" s="43">
        <f t="shared" ref="Z20:AA20" si="10">E20+J20+O20+V20</f>
        <v>12744.82</v>
      </c>
      <c r="AA20" s="41">
        <f t="shared" si="10"/>
        <v>2350.1799999999998</v>
      </c>
      <c r="AB20" s="54"/>
      <c r="AC20" s="54"/>
      <c r="AD20" s="48">
        <f t="shared" si="7"/>
        <v>15095</v>
      </c>
      <c r="AE20" s="52" t="s">
        <v>50</v>
      </c>
    </row>
    <row r="21" spans="1:31" ht="17.25" customHeight="1" x14ac:dyDescent="0.2">
      <c r="A21" s="30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2"/>
      <c r="U21" s="45"/>
      <c r="V21" s="56"/>
      <c r="W21" s="54"/>
      <c r="X21" s="54"/>
      <c r="Y21" s="47"/>
      <c r="Z21" s="56"/>
      <c r="AA21" s="54"/>
      <c r="AB21" s="54"/>
      <c r="AC21" s="54"/>
      <c r="AD21" s="48"/>
      <c r="AE21" s="52"/>
    </row>
    <row r="22" spans="1:31" ht="17.25" customHeight="1" x14ac:dyDescent="0.2">
      <c r="A22" s="30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2"/>
      <c r="U22" s="45"/>
      <c r="V22" s="56"/>
      <c r="W22" s="54"/>
      <c r="X22" s="54"/>
      <c r="Y22" s="47"/>
      <c r="Z22" s="56"/>
      <c r="AA22" s="54"/>
      <c r="AB22" s="54"/>
      <c r="AC22" s="54"/>
      <c r="AD22" s="48"/>
      <c r="AE22" s="61"/>
    </row>
    <row r="23" spans="1:31" ht="17.25" customHeight="1" x14ac:dyDescent="0.2">
      <c r="A23" s="30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2"/>
      <c r="U23" s="45"/>
      <c r="V23" s="56"/>
      <c r="W23" s="54"/>
      <c r="X23" s="54"/>
      <c r="Y23" s="47"/>
      <c r="Z23" s="43"/>
      <c r="AA23" s="41"/>
      <c r="AB23" s="54"/>
      <c r="AC23" s="54"/>
      <c r="AD23" s="48"/>
      <c r="AE23" s="61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694300.78999999992</v>
      </c>
      <c r="F24" s="66">
        <f t="shared" si="11"/>
        <v>90785.299999999988</v>
      </c>
      <c r="G24" s="66">
        <f t="shared" si="11"/>
        <v>0</v>
      </c>
      <c r="H24" s="67">
        <f t="shared" si="11"/>
        <v>0</v>
      </c>
      <c r="I24" s="69">
        <f t="shared" si="11"/>
        <v>785086.09000000008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785086.09000000008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694300.78999999992</v>
      </c>
      <c r="AA24" s="66">
        <f t="shared" si="11"/>
        <v>90785.299999999988</v>
      </c>
      <c r="AB24" s="66">
        <f t="shared" si="11"/>
        <v>0</v>
      </c>
      <c r="AC24" s="67">
        <f t="shared" si="11"/>
        <v>0</v>
      </c>
      <c r="AD24" s="70">
        <f t="shared" si="11"/>
        <v>785086.09000000008</v>
      </c>
      <c r="AE24" s="61"/>
    </row>
    <row r="25" spans="1:31" ht="17.25" customHeight="1" x14ac:dyDescent="0.2">
      <c r="A25" s="35" t="str">
        <f>CONSOLIDATED!A25</f>
        <v>AUGUST</v>
      </c>
      <c r="B25" s="3"/>
      <c r="C25" s="57"/>
      <c r="D25" s="38"/>
      <c r="E25" s="39"/>
      <c r="F25" s="40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3"/>
      <c r="W25" s="41"/>
      <c r="X25" s="41"/>
      <c r="Y25" s="42"/>
      <c r="Z25" s="43"/>
      <c r="AA25" s="41"/>
      <c r="AB25" s="41"/>
      <c r="AC25" s="41"/>
      <c r="AD25" s="48"/>
      <c r="AE25" s="49"/>
    </row>
    <row r="26" spans="1:31" ht="17.25" customHeight="1" x14ac:dyDescent="0.2">
      <c r="A26" s="167" t="s">
        <v>56</v>
      </c>
      <c r="B26" s="141"/>
      <c r="C26" s="57"/>
      <c r="D26" s="38"/>
      <c r="E26" s="39">
        <v>770676</v>
      </c>
      <c r="F26" s="40">
        <v>88000</v>
      </c>
      <c r="G26" s="41"/>
      <c r="H26" s="41"/>
      <c r="I26" s="42">
        <f t="shared" ref="I26:I29" si="12">SUM(E26:H26)</f>
        <v>858676</v>
      </c>
      <c r="J26" s="43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2">
        <f t="shared" ref="T26:T29" si="15">N26+S26</f>
        <v>0</v>
      </c>
      <c r="U26" s="45">
        <f t="shared" ref="U26:U29" si="16">I26+T26</f>
        <v>858676</v>
      </c>
      <c r="V26" s="43"/>
      <c r="W26" s="41"/>
      <c r="X26" s="41"/>
      <c r="Y26" s="47">
        <f t="shared" ref="Y26:Y29" si="17">SUM(V26:X26)</f>
        <v>0</v>
      </c>
      <c r="Z26" s="43">
        <f t="shared" ref="Z26:AA26" si="18">E26+J26+O26+V26</f>
        <v>770676</v>
      </c>
      <c r="AA26" s="41">
        <f t="shared" si="18"/>
        <v>88000</v>
      </c>
      <c r="AB26" s="41"/>
      <c r="AC26" s="41"/>
      <c r="AD26" s="48">
        <f t="shared" ref="AD26:AD29" si="19">Z26+AA26</f>
        <v>858676</v>
      </c>
      <c r="AE26" s="49"/>
    </row>
    <row r="27" spans="1:31" ht="17.25" customHeight="1" x14ac:dyDescent="0.2">
      <c r="A27" s="171" t="s">
        <v>45</v>
      </c>
      <c r="B27" s="141"/>
      <c r="C27" s="57"/>
      <c r="D27" s="38"/>
      <c r="E27" s="76">
        <v>637112.55000000005</v>
      </c>
      <c r="F27" s="53">
        <v>43562.3</v>
      </c>
      <c r="G27" s="54"/>
      <c r="H27" s="54"/>
      <c r="I27" s="42">
        <f t="shared" si="12"/>
        <v>680674.85000000009</v>
      </c>
      <c r="J27" s="77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2">
        <f t="shared" si="15"/>
        <v>0</v>
      </c>
      <c r="U27" s="45">
        <f t="shared" si="16"/>
        <v>680674.85000000009</v>
      </c>
      <c r="V27" s="56"/>
      <c r="W27" s="54"/>
      <c r="X27" s="54"/>
      <c r="Y27" s="47">
        <f t="shared" si="17"/>
        <v>0</v>
      </c>
      <c r="Z27" s="56">
        <f t="shared" ref="Z27:AA27" si="20">E27+J27+O27+V27</f>
        <v>637112.55000000005</v>
      </c>
      <c r="AA27" s="54">
        <f t="shared" si="20"/>
        <v>43562.3</v>
      </c>
      <c r="AB27" s="54"/>
      <c r="AC27" s="54"/>
      <c r="AD27" s="48">
        <f t="shared" si="19"/>
        <v>680674.85000000009</v>
      </c>
      <c r="AE27" s="61"/>
    </row>
    <row r="28" spans="1:31" ht="17.25" customHeight="1" x14ac:dyDescent="0.2">
      <c r="A28" s="50" t="s">
        <v>47</v>
      </c>
      <c r="B28" s="81"/>
      <c r="C28" s="57"/>
      <c r="D28" s="38"/>
      <c r="E28" s="51">
        <v>77362.3</v>
      </c>
      <c r="F28" s="53">
        <v>70957.16</v>
      </c>
      <c r="G28" s="54"/>
      <c r="H28" s="54"/>
      <c r="I28" s="42">
        <f t="shared" si="12"/>
        <v>148319.46000000002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2">
        <f t="shared" si="15"/>
        <v>0</v>
      </c>
      <c r="U28" s="45">
        <f t="shared" si="16"/>
        <v>148319.46000000002</v>
      </c>
      <c r="V28" s="56"/>
      <c r="W28" s="54"/>
      <c r="X28" s="54"/>
      <c r="Y28" s="47">
        <f t="shared" si="17"/>
        <v>0</v>
      </c>
      <c r="Z28" s="56">
        <f t="shared" ref="Z28:AA28" si="21">E28+J28+O28+V28</f>
        <v>77362.3</v>
      </c>
      <c r="AA28" s="54">
        <f t="shared" si="21"/>
        <v>70957.16</v>
      </c>
      <c r="AB28" s="54"/>
      <c r="AC28" s="54"/>
      <c r="AD28" s="48">
        <f t="shared" si="19"/>
        <v>148319.46000000002</v>
      </c>
      <c r="AE28" s="61"/>
    </row>
    <row r="29" spans="1:31" ht="17.25" customHeight="1" x14ac:dyDescent="0.2">
      <c r="A29" s="50" t="s">
        <v>58</v>
      </c>
      <c r="B29" s="81"/>
      <c r="C29" s="57"/>
      <c r="D29" s="38"/>
      <c r="E29" s="51">
        <v>12744.82</v>
      </c>
      <c r="F29" s="53">
        <v>2060.64</v>
      </c>
      <c r="G29" s="54"/>
      <c r="H29" s="54"/>
      <c r="I29" s="42">
        <f t="shared" si="12"/>
        <v>14805.46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2">
        <f t="shared" si="15"/>
        <v>0</v>
      </c>
      <c r="U29" s="45">
        <f t="shared" si="16"/>
        <v>14805.46</v>
      </c>
      <c r="V29" s="56"/>
      <c r="W29" s="54"/>
      <c r="X29" s="54"/>
      <c r="Y29" s="47">
        <f t="shared" si="17"/>
        <v>0</v>
      </c>
      <c r="Z29" s="80">
        <f t="shared" ref="Z29:AA29" si="22">E29+J29+O29+V29</f>
        <v>12744.82</v>
      </c>
      <c r="AA29" s="54">
        <f t="shared" si="22"/>
        <v>2060.64</v>
      </c>
      <c r="AB29" s="54"/>
      <c r="AC29" s="54"/>
      <c r="AD29" s="73">
        <f t="shared" si="19"/>
        <v>14805.46</v>
      </c>
      <c r="AE29" s="61"/>
    </row>
    <row r="30" spans="1:31" ht="17.2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2"/>
      <c r="U30" s="45"/>
      <c r="V30" s="56"/>
      <c r="W30" s="54"/>
      <c r="X30" s="54"/>
      <c r="Y30" s="47"/>
      <c r="Z30" s="80"/>
      <c r="AA30" s="54"/>
      <c r="AB30" s="54"/>
      <c r="AC30" s="54"/>
      <c r="AD30" s="73"/>
      <c r="AE30" s="61"/>
    </row>
    <row r="31" spans="1:31" ht="17.2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2"/>
      <c r="U31" s="45"/>
      <c r="V31" s="56"/>
      <c r="W31" s="54"/>
      <c r="X31" s="54"/>
      <c r="Y31" s="47"/>
      <c r="Z31" s="80"/>
      <c r="AA31" s="54"/>
      <c r="AB31" s="54"/>
      <c r="AC31" s="54"/>
      <c r="AD31" s="73"/>
      <c r="AE31" s="61"/>
    </row>
    <row r="32" spans="1:31" ht="17.2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2"/>
      <c r="U32" s="45"/>
      <c r="V32" s="56"/>
      <c r="W32" s="54"/>
      <c r="X32" s="54"/>
      <c r="Y32" s="47"/>
      <c r="Z32" s="80"/>
      <c r="AA32" s="54"/>
      <c r="AB32" s="54"/>
      <c r="AC32" s="54"/>
      <c r="AD32" s="73"/>
      <c r="AE32" s="61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727219.67</v>
      </c>
      <c r="F33" s="66">
        <f t="shared" si="23"/>
        <v>116580.1</v>
      </c>
      <c r="G33" s="66">
        <f t="shared" si="23"/>
        <v>0</v>
      </c>
      <c r="H33" s="66">
        <f t="shared" si="23"/>
        <v>0</v>
      </c>
      <c r="I33" s="68">
        <f t="shared" si="23"/>
        <v>843799.77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843799.77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727219.67</v>
      </c>
      <c r="AA33" s="66">
        <f t="shared" si="23"/>
        <v>116580.1</v>
      </c>
      <c r="AB33" s="66">
        <f t="shared" si="23"/>
        <v>0</v>
      </c>
      <c r="AC33" s="66">
        <f t="shared" si="23"/>
        <v>0</v>
      </c>
      <c r="AD33" s="68">
        <f t="shared" si="23"/>
        <v>843799.77</v>
      </c>
      <c r="AE33" s="61"/>
    </row>
    <row r="34" spans="1:31" ht="17.25" customHeight="1" x14ac:dyDescent="0.2">
      <c r="A34" s="35" t="str">
        <f>CONSOLIDATED!A34</f>
        <v>SEPTEMBER</v>
      </c>
      <c r="B34" s="3"/>
      <c r="C34" s="57"/>
      <c r="D34" s="38"/>
      <c r="E34" s="43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6"/>
      <c r="W34" s="41"/>
      <c r="X34" s="41"/>
      <c r="Y34" s="72"/>
      <c r="Z34" s="46"/>
      <c r="AA34" s="41"/>
      <c r="AB34" s="41"/>
      <c r="AC34" s="41"/>
      <c r="AD34" s="73"/>
      <c r="AE34" s="61"/>
    </row>
    <row r="35" spans="1:31" ht="17.25" customHeight="1" x14ac:dyDescent="0.2">
      <c r="A35" s="167" t="s">
        <v>56</v>
      </c>
      <c r="B35" s="141"/>
      <c r="C35" s="57"/>
      <c r="D35" s="38"/>
      <c r="E35" s="39"/>
      <c r="F35" s="53"/>
      <c r="G35" s="41"/>
      <c r="H35" s="41"/>
      <c r="I35" s="42">
        <f t="shared" ref="I35:I38" si="24">SUM(E35:H35)</f>
        <v>0</v>
      </c>
      <c r="J35" s="46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2">
        <f t="shared" ref="T35:T38" si="27">N35+S35</f>
        <v>0</v>
      </c>
      <c r="U35" s="45">
        <f t="shared" ref="U35:U38" si="28">I35+T35</f>
        <v>0</v>
      </c>
      <c r="V35" s="46"/>
      <c r="W35" s="41"/>
      <c r="X35" s="41"/>
      <c r="Y35" s="75">
        <f t="shared" ref="Y35:Y38" si="29">SUM(V35:X35)</f>
        <v>0</v>
      </c>
      <c r="Z35" s="46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1"/>
    </row>
    <row r="36" spans="1:31" ht="17.25" customHeight="1" x14ac:dyDescent="0.2">
      <c r="A36" s="171" t="s">
        <v>45</v>
      </c>
      <c r="B36" s="141"/>
      <c r="C36" s="57"/>
      <c r="D36" s="38"/>
      <c r="E36" s="51"/>
      <c r="F36" s="53"/>
      <c r="G36" s="54"/>
      <c r="H36" s="54"/>
      <c r="I36" s="42">
        <f t="shared" si="24"/>
        <v>0</v>
      </c>
      <c r="J36" s="136"/>
      <c r="K36" s="55"/>
      <c r="L36" s="86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2">
        <f t="shared" si="27"/>
        <v>0</v>
      </c>
      <c r="U36" s="45">
        <f t="shared" si="28"/>
        <v>0</v>
      </c>
      <c r="V36" s="80"/>
      <c r="W36" s="54"/>
      <c r="X36" s="54"/>
      <c r="Y36" s="75">
        <f t="shared" si="29"/>
        <v>0</v>
      </c>
      <c r="Z36" s="80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2"/>
    </row>
    <row r="37" spans="1:31" ht="17.25" customHeight="1" x14ac:dyDescent="0.2">
      <c r="A37" s="50" t="s">
        <v>47</v>
      </c>
      <c r="B37" s="81"/>
      <c r="C37" s="57"/>
      <c r="D37" s="38"/>
      <c r="E37" s="51"/>
      <c r="F37" s="53"/>
      <c r="G37" s="54"/>
      <c r="H37" s="54"/>
      <c r="I37" s="42">
        <f t="shared" si="24"/>
        <v>0</v>
      </c>
      <c r="J37" s="137"/>
      <c r="K37" s="55"/>
      <c r="L37" s="86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2">
        <f t="shared" si="27"/>
        <v>0</v>
      </c>
      <c r="U37" s="45">
        <f t="shared" si="28"/>
        <v>0</v>
      </c>
      <c r="V37" s="80"/>
      <c r="W37" s="54"/>
      <c r="X37" s="54"/>
      <c r="Y37" s="75">
        <f t="shared" si="29"/>
        <v>0</v>
      </c>
      <c r="Z37" s="80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1"/>
    </row>
    <row r="38" spans="1:31" ht="17.25" customHeight="1" x14ac:dyDescent="0.2">
      <c r="A38" s="50" t="s">
        <v>58</v>
      </c>
      <c r="B38" s="81"/>
      <c r="C38" s="57"/>
      <c r="D38" s="38"/>
      <c r="E38" s="51"/>
      <c r="F38" s="53"/>
      <c r="G38" s="54"/>
      <c r="H38" s="54"/>
      <c r="I38" s="42">
        <f t="shared" si="24"/>
        <v>0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2">
        <f t="shared" si="27"/>
        <v>0</v>
      </c>
      <c r="U38" s="45">
        <f t="shared" si="28"/>
        <v>0</v>
      </c>
      <c r="V38" s="80"/>
      <c r="W38" s="54"/>
      <c r="X38" s="54"/>
      <c r="Y38" s="75">
        <f t="shared" si="29"/>
        <v>0</v>
      </c>
      <c r="Z38" s="80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1"/>
    </row>
    <row r="39" spans="1:31" ht="17.2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2"/>
      <c r="J39" s="80"/>
      <c r="K39" s="54"/>
      <c r="L39" s="86"/>
      <c r="M39" s="54"/>
      <c r="N39" s="54"/>
      <c r="O39" s="54"/>
      <c r="P39" s="54"/>
      <c r="Q39" s="54"/>
      <c r="R39" s="54"/>
      <c r="S39" s="41"/>
      <c r="T39" s="42"/>
      <c r="U39" s="45"/>
      <c r="V39" s="80"/>
      <c r="W39" s="54"/>
      <c r="X39" s="54"/>
      <c r="Y39" s="75"/>
      <c r="Z39" s="80"/>
      <c r="AA39" s="54"/>
      <c r="AB39" s="54"/>
      <c r="AC39" s="54"/>
      <c r="AD39" s="73"/>
      <c r="AE39" s="61"/>
    </row>
    <row r="40" spans="1:31" ht="17.2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2"/>
      <c r="U40" s="45"/>
      <c r="V40" s="80"/>
      <c r="W40" s="54"/>
      <c r="X40" s="54"/>
      <c r="Y40" s="75"/>
      <c r="Z40" s="80"/>
      <c r="AA40" s="54"/>
      <c r="AB40" s="54"/>
      <c r="AC40" s="54"/>
      <c r="AD40" s="73"/>
      <c r="AE40" s="61"/>
    </row>
    <row r="41" spans="1:31" ht="17.2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2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2"/>
      <c r="U41" s="45"/>
      <c r="V41" s="80"/>
      <c r="W41" s="54"/>
      <c r="X41" s="54"/>
      <c r="Y41" s="75"/>
      <c r="Z41" s="80"/>
      <c r="AA41" s="54"/>
      <c r="AB41" s="54"/>
      <c r="AC41" s="54"/>
      <c r="AD41" s="73"/>
      <c r="AE41" s="61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8">
        <f t="shared" si="35"/>
        <v>0</v>
      </c>
      <c r="AE42" s="61"/>
    </row>
    <row r="43" spans="1:31" ht="17.25" customHeight="1" x14ac:dyDescent="0.2">
      <c r="A43" s="167" t="str">
        <f>CONSOLIDATED!A43</f>
        <v>3rd QUARTER</v>
      </c>
      <c r="B43" s="141"/>
      <c r="C43" s="57"/>
      <c r="D43" s="38"/>
      <c r="E43" s="43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1"/>
      <c r="Q43" s="41"/>
      <c r="R43" s="41"/>
      <c r="S43" s="41"/>
      <c r="T43" s="42"/>
      <c r="U43" s="45"/>
      <c r="V43" s="46"/>
      <c r="W43" s="41"/>
      <c r="X43" s="41"/>
      <c r="Y43" s="72"/>
      <c r="Z43" s="46"/>
      <c r="AA43" s="41"/>
      <c r="AB43" s="41"/>
      <c r="AC43" s="41"/>
      <c r="AD43" s="73"/>
      <c r="AE43" s="61"/>
    </row>
    <row r="44" spans="1:31" ht="17.25" customHeight="1" x14ac:dyDescent="0.2">
      <c r="A44" s="167" t="s">
        <v>56</v>
      </c>
      <c r="B44" s="141"/>
      <c r="C44" s="57"/>
      <c r="D44" s="38"/>
      <c r="E44" s="46">
        <f t="shared" ref="E44:AD44" si="36">E17+E26+E35</f>
        <v>1477755</v>
      </c>
      <c r="F44" s="41">
        <f t="shared" si="36"/>
        <v>176000</v>
      </c>
      <c r="G44" s="41">
        <f t="shared" si="36"/>
        <v>0</v>
      </c>
      <c r="H44" s="41">
        <f t="shared" si="36"/>
        <v>0</v>
      </c>
      <c r="I44" s="41">
        <f t="shared" si="36"/>
        <v>1653755</v>
      </c>
      <c r="J44" s="46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8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8">
        <f t="shared" si="36"/>
        <v>0</v>
      </c>
      <c r="U44" s="45">
        <f t="shared" si="36"/>
        <v>1653755</v>
      </c>
      <c r="V44" s="46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6">
        <f t="shared" si="36"/>
        <v>1477755</v>
      </c>
      <c r="AA44" s="41">
        <f t="shared" si="36"/>
        <v>176000</v>
      </c>
      <c r="AB44" s="41">
        <f t="shared" si="36"/>
        <v>0</v>
      </c>
      <c r="AC44" s="41">
        <f t="shared" si="36"/>
        <v>0</v>
      </c>
      <c r="AD44" s="78">
        <f t="shared" si="36"/>
        <v>1653755</v>
      </c>
      <c r="AE44" s="61"/>
    </row>
    <row r="45" spans="1:31" ht="17.25" customHeight="1" x14ac:dyDescent="0.2">
      <c r="A45" s="171" t="s">
        <v>45</v>
      </c>
      <c r="B45" s="141"/>
      <c r="C45" s="57"/>
      <c r="D45" s="38"/>
      <c r="E45" s="80">
        <f t="shared" ref="E45:AD45" si="37">E18+E27+E36</f>
        <v>1240685.6800000002</v>
      </c>
      <c r="F45" s="41">
        <f t="shared" si="37"/>
        <v>99956.32</v>
      </c>
      <c r="G45" s="41">
        <f t="shared" si="37"/>
        <v>0</v>
      </c>
      <c r="H45" s="41">
        <f t="shared" si="37"/>
        <v>0</v>
      </c>
      <c r="I45" s="41">
        <f t="shared" si="37"/>
        <v>1340642</v>
      </c>
      <c r="J45" s="46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8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8">
        <f t="shared" si="37"/>
        <v>0</v>
      </c>
      <c r="U45" s="45">
        <f t="shared" si="37"/>
        <v>1340642</v>
      </c>
      <c r="V45" s="80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80">
        <f t="shared" si="37"/>
        <v>1240685.6800000002</v>
      </c>
      <c r="AA45" s="41">
        <f t="shared" si="37"/>
        <v>99956.32</v>
      </c>
      <c r="AB45" s="41">
        <f t="shared" si="37"/>
        <v>0</v>
      </c>
      <c r="AC45" s="41">
        <f t="shared" si="37"/>
        <v>0</v>
      </c>
      <c r="AD45" s="78">
        <f t="shared" si="37"/>
        <v>1340642</v>
      </c>
      <c r="AE45" s="61"/>
    </row>
    <row r="46" spans="1:31" ht="17.25" customHeight="1" x14ac:dyDescent="0.2">
      <c r="A46" s="50" t="s">
        <v>47</v>
      </c>
      <c r="B46" s="81"/>
      <c r="C46" s="57"/>
      <c r="D46" s="38"/>
      <c r="E46" s="80">
        <f t="shared" ref="E46:AD46" si="38">E19+E28+E37</f>
        <v>155345.14000000001</v>
      </c>
      <c r="F46" s="41">
        <f t="shared" si="38"/>
        <v>102998.26000000001</v>
      </c>
      <c r="G46" s="41">
        <f t="shared" si="38"/>
        <v>0</v>
      </c>
      <c r="H46" s="41">
        <f t="shared" si="38"/>
        <v>0</v>
      </c>
      <c r="I46" s="41">
        <f t="shared" si="38"/>
        <v>258343.40000000002</v>
      </c>
      <c r="J46" s="46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5">
        <f t="shared" si="38"/>
        <v>258343.40000000002</v>
      </c>
      <c r="V46" s="80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80">
        <f t="shared" si="38"/>
        <v>155345.14000000001</v>
      </c>
      <c r="AA46" s="41">
        <f t="shared" si="38"/>
        <v>102998.26000000001</v>
      </c>
      <c r="AB46" s="41">
        <f t="shared" si="38"/>
        <v>0</v>
      </c>
      <c r="AC46" s="41">
        <f t="shared" si="38"/>
        <v>0</v>
      </c>
      <c r="AD46" s="88">
        <f t="shared" si="38"/>
        <v>258343.40000000002</v>
      </c>
      <c r="AE46" s="61"/>
    </row>
    <row r="47" spans="1:31" ht="17.25" customHeight="1" x14ac:dyDescent="0.2">
      <c r="A47" s="50" t="s">
        <v>58</v>
      </c>
      <c r="B47" s="81"/>
      <c r="C47" s="57"/>
      <c r="D47" s="38"/>
      <c r="E47" s="80">
        <f t="shared" ref="E47:AD47" si="39">E20+E29+E38</f>
        <v>25489.64</v>
      </c>
      <c r="F47" s="41">
        <f t="shared" si="39"/>
        <v>4410.82</v>
      </c>
      <c r="G47" s="41">
        <f t="shared" si="39"/>
        <v>0</v>
      </c>
      <c r="H47" s="41">
        <f t="shared" si="39"/>
        <v>0</v>
      </c>
      <c r="I47" s="41">
        <f t="shared" si="39"/>
        <v>29900.46</v>
      </c>
      <c r="J47" s="46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5">
        <f t="shared" si="39"/>
        <v>29900.46</v>
      </c>
      <c r="V47" s="80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80">
        <f t="shared" si="39"/>
        <v>25489.64</v>
      </c>
      <c r="AA47" s="41">
        <f t="shared" si="39"/>
        <v>4410.82</v>
      </c>
      <c r="AB47" s="41">
        <f t="shared" si="39"/>
        <v>0</v>
      </c>
      <c r="AC47" s="41">
        <f t="shared" si="39"/>
        <v>0</v>
      </c>
      <c r="AD47" s="88">
        <f t="shared" si="39"/>
        <v>29900.46</v>
      </c>
      <c r="AE47" s="61"/>
    </row>
    <row r="48" spans="1:31" ht="17.2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7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2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7.2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7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2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7.25" customHeight="1" x14ac:dyDescent="0.2">
      <c r="A50" s="50" t="s">
        <v>61</v>
      </c>
      <c r="B50" s="81"/>
      <c r="C50" s="63"/>
      <c r="D50" s="64"/>
      <c r="E50" s="91"/>
      <c r="F50" s="92"/>
      <c r="G50" s="92"/>
      <c r="H50" s="92"/>
      <c r="I50" s="94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5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65" t="s">
        <v>20</v>
      </c>
      <c r="B51" s="166"/>
      <c r="C51" s="96"/>
      <c r="D51" s="97"/>
      <c r="E51" s="98">
        <f t="shared" ref="E51:AD51" si="40">SUM(E45:E50)</f>
        <v>1421520.4600000002</v>
      </c>
      <c r="F51" s="99">
        <f t="shared" si="40"/>
        <v>207365.40000000002</v>
      </c>
      <c r="G51" s="99">
        <f t="shared" si="40"/>
        <v>0</v>
      </c>
      <c r="H51" s="99">
        <f t="shared" si="40"/>
        <v>0</v>
      </c>
      <c r="I51" s="99">
        <f t="shared" si="40"/>
        <v>1628885.8599999999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1628885.8599999999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1421520.4600000002</v>
      </c>
      <c r="AA51" s="99">
        <f t="shared" si="40"/>
        <v>207365.40000000002</v>
      </c>
      <c r="AB51" s="99">
        <f t="shared" si="40"/>
        <v>0</v>
      </c>
      <c r="AC51" s="99">
        <f t="shared" si="40"/>
        <v>0</v>
      </c>
      <c r="AD51" s="100">
        <f t="shared" si="40"/>
        <v>1628885.8599999999</v>
      </c>
      <c r="AE51" s="102"/>
    </row>
    <row r="52" spans="1:31" ht="17.25" customHeight="1" x14ac:dyDescent="0.2">
      <c r="A52" s="35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81"/>
      <c r="P52" s="81"/>
      <c r="Q52" s="81"/>
      <c r="R52" s="81"/>
      <c r="S52" s="81"/>
      <c r="T52" s="81"/>
      <c r="U52" s="1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7.25" customHeight="1" x14ac:dyDescent="0.2">
      <c r="A53" s="35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7"/>
      <c r="F54" s="173" t="s">
        <v>65</v>
      </c>
      <c r="G54" s="141"/>
      <c r="H54" s="141"/>
      <c r="I54" s="173" t="s">
        <v>66</v>
      </c>
      <c r="J54" s="141"/>
      <c r="K54" s="141"/>
      <c r="L54" s="173" t="s">
        <v>67</v>
      </c>
      <c r="M54" s="141"/>
      <c r="N54" s="141"/>
      <c r="O54" s="141"/>
      <c r="P54" s="173"/>
      <c r="Q54" s="141"/>
      <c r="R54" s="141"/>
      <c r="S54" s="110"/>
      <c r="T54" s="110"/>
      <c r="U54" s="142" t="s">
        <v>65</v>
      </c>
      <c r="V54" s="143"/>
      <c r="W54" s="143"/>
      <c r="X54" s="111"/>
      <c r="Y54" s="142" t="s">
        <v>68</v>
      </c>
      <c r="Z54" s="143"/>
      <c r="AA54" s="111"/>
      <c r="AB54" s="142" t="s">
        <v>69</v>
      </c>
      <c r="AC54" s="143"/>
      <c r="AD54" s="143"/>
      <c r="AE54" s="109"/>
    </row>
    <row r="55" spans="1:31" ht="17.25" customHeight="1" x14ac:dyDescent="0.2">
      <c r="A55" s="35"/>
      <c r="B55" s="81" t="s">
        <v>70</v>
      </c>
      <c r="C55" s="57"/>
      <c r="D55" s="81"/>
      <c r="E55" s="107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71</v>
      </c>
      <c r="T55" s="114"/>
      <c r="U55" s="144">
        <v>6265546</v>
      </c>
      <c r="V55" s="145"/>
      <c r="W55" s="145"/>
      <c r="X55" s="113"/>
      <c r="Y55" s="144">
        <v>858676</v>
      </c>
      <c r="Z55" s="145"/>
      <c r="AA55" s="1"/>
      <c r="AB55" s="140">
        <f>SUM(U55+Y55)</f>
        <v>7124222</v>
      </c>
      <c r="AC55" s="141"/>
      <c r="AD55" s="141"/>
      <c r="AE55" s="109"/>
    </row>
    <row r="56" spans="1:31" ht="17.25" customHeight="1" x14ac:dyDescent="0.2">
      <c r="A56" s="35"/>
      <c r="B56" s="81" t="s">
        <v>72</v>
      </c>
      <c r="C56" s="57"/>
      <c r="D56" s="81"/>
      <c r="E56" s="107"/>
      <c r="F56" s="140">
        <v>6371858</v>
      </c>
      <c r="G56" s="141"/>
      <c r="H56" s="141"/>
      <c r="I56" s="140">
        <v>858676</v>
      </c>
      <c r="J56" s="141"/>
      <c r="K56" s="141"/>
      <c r="L56" s="113"/>
      <c r="M56" s="140">
        <f>F56+I56</f>
        <v>7230534</v>
      </c>
      <c r="N56" s="141"/>
      <c r="O56" s="1"/>
      <c r="P56" s="115"/>
      <c r="Q56" s="116"/>
      <c r="R56" s="113"/>
      <c r="S56" s="114" t="s">
        <v>73</v>
      </c>
      <c r="T56" s="114"/>
      <c r="U56" s="140">
        <v>6431793.6299999999</v>
      </c>
      <c r="V56" s="141"/>
      <c r="W56" s="141"/>
      <c r="X56" s="113"/>
      <c r="Y56" s="146">
        <f>I65</f>
        <v>843799.77</v>
      </c>
      <c r="Z56" s="143"/>
      <c r="AA56" s="1"/>
      <c r="AB56" s="146">
        <f>+Y56+U56</f>
        <v>7275593.4000000004</v>
      </c>
      <c r="AC56" s="143"/>
      <c r="AD56" s="143"/>
      <c r="AE56" s="109"/>
    </row>
    <row r="57" spans="1:31" ht="17.25" customHeight="1" x14ac:dyDescent="0.2">
      <c r="A57" s="35"/>
      <c r="B57" s="81" t="s">
        <v>74</v>
      </c>
      <c r="C57" s="57"/>
      <c r="D57" s="81"/>
      <c r="E57" s="107"/>
      <c r="F57" s="78"/>
      <c r="G57" s="78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9" t="s">
        <v>75</v>
      </c>
      <c r="T57" s="141"/>
      <c r="U57" s="147">
        <f>+U55-U56</f>
        <v>-166247.62999999989</v>
      </c>
      <c r="V57" s="148"/>
      <c r="W57" s="148"/>
      <c r="X57" s="113"/>
      <c r="Y57" s="147">
        <f>Y55-Y56</f>
        <v>14876.229999999981</v>
      </c>
      <c r="Z57" s="148"/>
      <c r="AA57" s="1"/>
      <c r="AB57" s="147">
        <f>+AB55-AB56</f>
        <v>-151371.40000000037</v>
      </c>
      <c r="AC57" s="148"/>
      <c r="AD57" s="148"/>
      <c r="AE57" s="109"/>
    </row>
    <row r="58" spans="1:31" ht="17.25" customHeight="1" x14ac:dyDescent="0.2">
      <c r="A58" s="35"/>
      <c r="B58" s="81" t="s">
        <v>76</v>
      </c>
      <c r="C58" s="57"/>
      <c r="D58" s="81"/>
      <c r="E58" s="107"/>
      <c r="F58" s="140">
        <v>85023.54</v>
      </c>
      <c r="G58" s="141"/>
      <c r="H58" s="141"/>
      <c r="I58" s="140">
        <v>14805.46</v>
      </c>
      <c r="J58" s="141"/>
      <c r="K58" s="141"/>
      <c r="L58" s="113"/>
      <c r="M58" s="140">
        <f>F58+I58</f>
        <v>99829</v>
      </c>
      <c r="N58" s="141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8"/>
      <c r="AD58" s="81"/>
      <c r="AE58" s="109"/>
    </row>
    <row r="59" spans="1:31" ht="17.25" customHeight="1" x14ac:dyDescent="0.2">
      <c r="A59" s="35"/>
      <c r="B59" s="81" t="s">
        <v>77</v>
      </c>
      <c r="C59" s="57"/>
      <c r="D59" s="81"/>
      <c r="E59" s="107"/>
      <c r="F59" s="78"/>
      <c r="G59" s="78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8"/>
      <c r="AA59" s="1"/>
      <c r="AB59" s="1"/>
      <c r="AC59" s="78"/>
      <c r="AD59" s="81"/>
      <c r="AE59" s="109"/>
    </row>
    <row r="60" spans="1:31" ht="17.25" customHeight="1" x14ac:dyDescent="0.2">
      <c r="A60" s="35"/>
      <c r="B60" s="81" t="s">
        <v>78</v>
      </c>
      <c r="C60" s="57"/>
      <c r="D60" s="81"/>
      <c r="E60" s="107"/>
      <c r="F60" s="78"/>
      <c r="G60" s="78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8"/>
      <c r="AA60" s="1"/>
      <c r="AB60" s="1"/>
      <c r="AC60" s="78"/>
      <c r="AD60" s="81"/>
      <c r="AE60" s="109"/>
    </row>
    <row r="61" spans="1:31" ht="17.25" customHeight="1" x14ac:dyDescent="0.2">
      <c r="A61" s="35"/>
      <c r="B61" s="81" t="s">
        <v>53</v>
      </c>
      <c r="C61" s="57"/>
      <c r="D61" s="81"/>
      <c r="E61" s="107"/>
      <c r="F61" s="78"/>
      <c r="G61" s="78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8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109</v>
      </c>
      <c r="C62" s="57"/>
      <c r="D62" s="81"/>
      <c r="E62" s="1"/>
      <c r="F62" s="78"/>
      <c r="G62" s="78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1"/>
      <c r="E63" s="107"/>
      <c r="F63" s="140">
        <v>6456881.5499999998</v>
      </c>
      <c r="G63" s="141"/>
      <c r="H63" s="141"/>
      <c r="I63" s="140">
        <f>I58+I56</f>
        <v>873481.46</v>
      </c>
      <c r="J63" s="141"/>
      <c r="K63" s="141"/>
      <c r="L63" s="114"/>
      <c r="M63" s="140">
        <f t="shared" ref="M63:M66" si="41">F63+I63</f>
        <v>7330363.0099999998</v>
      </c>
      <c r="N63" s="141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110</v>
      </c>
      <c r="C64" s="57"/>
      <c r="D64" s="81"/>
      <c r="E64" s="107"/>
      <c r="F64" s="140"/>
      <c r="G64" s="141"/>
      <c r="H64" s="141"/>
      <c r="I64" s="140"/>
      <c r="J64" s="141"/>
      <c r="K64" s="141"/>
      <c r="L64" s="118"/>
      <c r="M64" s="140">
        <f t="shared" si="41"/>
        <v>0</v>
      </c>
      <c r="N64" s="141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1" t="s">
        <v>84</v>
      </c>
      <c r="C65" s="81"/>
      <c r="D65" s="81"/>
      <c r="E65" s="107"/>
      <c r="F65" s="140">
        <v>6431793.6299999999</v>
      </c>
      <c r="G65" s="141"/>
      <c r="H65" s="141"/>
      <c r="I65" s="140">
        <v>843799.77</v>
      </c>
      <c r="J65" s="141"/>
      <c r="K65" s="141"/>
      <c r="L65" s="118"/>
      <c r="M65" s="140">
        <f t="shared" si="41"/>
        <v>7275593.4000000004</v>
      </c>
      <c r="N65" s="141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7"/>
      <c r="F66" s="140">
        <f>F63-F65</f>
        <v>25087.919999999925</v>
      </c>
      <c r="G66" s="141"/>
      <c r="H66" s="141"/>
      <c r="I66" s="140">
        <f>I63-I64-I65</f>
        <v>29681.689999999944</v>
      </c>
      <c r="J66" s="141"/>
      <c r="K66" s="141"/>
      <c r="L66" s="78"/>
      <c r="M66" s="140">
        <f t="shared" si="41"/>
        <v>54769.60999999987</v>
      </c>
      <c r="N66" s="141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7"/>
      <c r="F67" s="1"/>
      <c r="G67" s="1"/>
      <c r="H67" s="122"/>
      <c r="I67" s="123"/>
      <c r="J67" s="123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7"/>
      <c r="F68" s="78"/>
      <c r="G68" s="1"/>
      <c r="H68" s="122"/>
      <c r="I68" s="172"/>
      <c r="J68" s="141"/>
      <c r="K68" s="141"/>
      <c r="L68" s="107"/>
      <c r="M68" s="107"/>
      <c r="N68" s="105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4" t="s">
        <v>87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1"/>
      <c r="C70" s="81"/>
      <c r="D70" s="81"/>
      <c r="E70" s="81"/>
      <c r="F70" s="127" t="s">
        <v>88</v>
      </c>
      <c r="G70" s="128"/>
      <c r="H70" s="128"/>
      <c r="I70" s="127"/>
      <c r="J70" s="127"/>
      <c r="K70" s="127"/>
      <c r="L70" s="127"/>
      <c r="M70" s="127"/>
      <c r="N70" s="129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1"/>
      <c r="C71" s="81"/>
      <c r="D71" s="81"/>
      <c r="E71" s="81"/>
      <c r="F71" s="127"/>
      <c r="G71" s="128"/>
      <c r="H71" s="128"/>
      <c r="I71" s="127"/>
      <c r="J71" s="127"/>
      <c r="K71" s="127"/>
      <c r="L71" s="127"/>
      <c r="M71" s="127"/>
      <c r="N71" s="129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74" t="s">
        <v>115</v>
      </c>
      <c r="G72" s="143"/>
      <c r="H72" s="143"/>
      <c r="I72" s="143"/>
      <c r="J72" s="143"/>
      <c r="K72" s="1"/>
      <c r="L72" s="1"/>
      <c r="M72" s="1"/>
      <c r="N72" s="1"/>
      <c r="O72" s="1"/>
      <c r="P72" s="1"/>
      <c r="Q72" s="1"/>
      <c r="R72" s="1"/>
      <c r="S72" s="1"/>
      <c r="T72" s="174" t="s">
        <v>117</v>
      </c>
      <c r="U72" s="143"/>
      <c r="V72" s="143"/>
      <c r="W72" s="143"/>
      <c r="X72" s="143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75" t="s">
        <v>114</v>
      </c>
      <c r="G73" s="145"/>
      <c r="H73" s="145"/>
      <c r="I73" s="145"/>
      <c r="J73" s="145"/>
      <c r="K73" s="1"/>
      <c r="L73" s="1"/>
      <c r="M73" s="1"/>
      <c r="N73" s="1"/>
      <c r="O73" s="1"/>
      <c r="P73" s="3"/>
      <c r="Q73" s="3"/>
      <c r="R73" s="3"/>
      <c r="S73" s="3"/>
      <c r="T73" s="175" t="s">
        <v>118</v>
      </c>
      <c r="U73" s="145"/>
      <c r="V73" s="145"/>
      <c r="W73" s="145"/>
      <c r="X73" s="145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30"/>
      <c r="B74" s="131"/>
      <c r="C74" s="131"/>
      <c r="D74" s="131"/>
      <c r="E74" s="131"/>
      <c r="F74" s="176" t="s">
        <v>100</v>
      </c>
      <c r="G74" s="166"/>
      <c r="H74" s="166"/>
      <c r="I74" s="166"/>
      <c r="J74" s="166"/>
      <c r="K74" s="131"/>
      <c r="L74" s="131"/>
      <c r="M74" s="131"/>
      <c r="N74" s="131"/>
      <c r="O74" s="131"/>
      <c r="P74" s="131"/>
      <c r="Q74" s="131"/>
      <c r="R74" s="131"/>
      <c r="S74" s="131"/>
      <c r="T74" s="176" t="s">
        <v>100</v>
      </c>
      <c r="U74" s="166"/>
      <c r="V74" s="166"/>
      <c r="W74" s="166"/>
      <c r="X74" s="166"/>
      <c r="Y74" s="131"/>
      <c r="Z74" s="131"/>
      <c r="AA74" s="131"/>
      <c r="AB74" s="131"/>
      <c r="AC74" s="131"/>
      <c r="AD74" s="131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G13:G14"/>
    <mergeCell ref="I63:K63"/>
    <mergeCell ref="M63:N63"/>
    <mergeCell ref="A7:F7"/>
    <mergeCell ref="A6:H6"/>
    <mergeCell ref="E13:E14"/>
    <mergeCell ref="J13:N13"/>
    <mergeCell ref="F73:J73"/>
    <mergeCell ref="F72:J72"/>
    <mergeCell ref="F63:H63"/>
    <mergeCell ref="T73:X73"/>
    <mergeCell ref="T72:X72"/>
    <mergeCell ref="F65:H65"/>
    <mergeCell ref="T74:X74"/>
    <mergeCell ref="M66:N66"/>
    <mergeCell ref="F74:J74"/>
    <mergeCell ref="I68:K68"/>
    <mergeCell ref="F54:H54"/>
    <mergeCell ref="I54:K54"/>
    <mergeCell ref="L54:O54"/>
    <mergeCell ref="S57:T57"/>
    <mergeCell ref="P54:R54"/>
    <mergeCell ref="I65:K65"/>
    <mergeCell ref="M65:N65"/>
    <mergeCell ref="I64:K64"/>
    <mergeCell ref="M64:N64"/>
    <mergeCell ref="I66:K66"/>
    <mergeCell ref="F66:H66"/>
    <mergeCell ref="F64:H64"/>
    <mergeCell ref="F58:H58"/>
    <mergeCell ref="F56:H56"/>
    <mergeCell ref="A9:F9"/>
    <mergeCell ref="A15:D15"/>
    <mergeCell ref="A8:F8"/>
    <mergeCell ref="A36:B36"/>
    <mergeCell ref="A43:B43"/>
    <mergeCell ref="A51:B51"/>
    <mergeCell ref="A44:B44"/>
    <mergeCell ref="A45:B45"/>
    <mergeCell ref="A35:B35"/>
    <mergeCell ref="E12:I12"/>
    <mergeCell ref="A12:D14"/>
    <mergeCell ref="I56:K56"/>
    <mergeCell ref="F13:F14"/>
    <mergeCell ref="I13:I14"/>
    <mergeCell ref="AD1:AE1"/>
    <mergeCell ref="AD2:AE2"/>
    <mergeCell ref="AE12:AE14"/>
    <mergeCell ref="AD13:AD14"/>
    <mergeCell ref="Z12:AD12"/>
    <mergeCell ref="A4:AE4"/>
    <mergeCell ref="A3:AE3"/>
    <mergeCell ref="A5:F5"/>
    <mergeCell ref="Y13:Y14"/>
    <mergeCell ref="X13:X14"/>
    <mergeCell ref="W13:W14"/>
    <mergeCell ref="V13:V14"/>
    <mergeCell ref="O13:S13"/>
    <mergeCell ref="T13:T14"/>
    <mergeCell ref="AB57:AD57"/>
    <mergeCell ref="AB56:AD56"/>
    <mergeCell ref="I58:K58"/>
    <mergeCell ref="M58:N58"/>
    <mergeCell ref="U57:W57"/>
    <mergeCell ref="U56:W56"/>
    <mergeCell ref="Y57:Z57"/>
    <mergeCell ref="Y56:Z56"/>
    <mergeCell ref="M56:N56"/>
    <mergeCell ref="J12:T12"/>
    <mergeCell ref="A27:B27"/>
    <mergeCell ref="A26:B26"/>
    <mergeCell ref="AB54:AD54"/>
    <mergeCell ref="AB55:AD55"/>
    <mergeCell ref="U54:W54"/>
    <mergeCell ref="Y54:Z54"/>
    <mergeCell ref="U55:W55"/>
    <mergeCell ref="V12:Y12"/>
    <mergeCell ref="AA13:AA14"/>
    <mergeCell ref="Z13:Z14"/>
    <mergeCell ref="Y55:Z55"/>
    <mergeCell ref="AB13:AB14"/>
    <mergeCell ref="AC13:AC14"/>
    <mergeCell ref="U12:U14"/>
    <mergeCell ref="H13:H14"/>
  </mergeCells>
  <printOptions horizontalCentered="1"/>
  <pageMargins left="0.3507874015748032" right="3.3408323959505069E-2" top="1.6704161979752535E-2" bottom="0.25" header="0" footer="0"/>
  <pageSetup paperSize="5" scale="4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2.28515625" customWidth="1"/>
    <col min="11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24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41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0" t="s">
        <v>1</v>
      </c>
      <c r="AE2" s="141"/>
    </row>
    <row r="3" spans="1:31" ht="33" customHeight="1" x14ac:dyDescent="0.2">
      <c r="A3" s="149" t="s">
        <v>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5.5" customHeight="1" x14ac:dyDescent="0.2">
      <c r="A4" s="170" t="str">
        <f>CONSOLIDATED!A4</f>
        <v>For the month of AUGUST 2019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5.75" customHeight="1" x14ac:dyDescent="0.2">
      <c r="A5" s="178" t="s">
        <v>4</v>
      </c>
      <c r="B5" s="141"/>
      <c r="C5" s="141"/>
      <c r="D5" s="141"/>
      <c r="E5" s="141"/>
      <c r="F5" s="14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78" t="s">
        <v>104</v>
      </c>
      <c r="B6" s="141"/>
      <c r="C6" s="141"/>
      <c r="D6" s="141"/>
      <c r="E6" s="141"/>
      <c r="F6" s="141"/>
      <c r="G6" s="141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78" t="s">
        <v>6</v>
      </c>
      <c r="B7" s="141"/>
      <c r="C7" s="141"/>
      <c r="D7" s="141"/>
      <c r="E7" s="141"/>
      <c r="F7" s="141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78" t="s">
        <v>105</v>
      </c>
      <c r="B8" s="141"/>
      <c r="C8" s="141"/>
      <c r="D8" s="141"/>
      <c r="E8" s="141"/>
      <c r="F8" s="141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78" t="s">
        <v>9</v>
      </c>
      <c r="B9" s="141"/>
      <c r="C9" s="141"/>
      <c r="D9" s="141"/>
      <c r="E9" s="141"/>
      <c r="F9" s="141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4"/>
      <c r="B10" s="2"/>
      <c r="C10" s="4"/>
      <c r="D10" s="4" t="s">
        <v>10</v>
      </c>
      <c r="E10" s="4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9" t="s">
        <v>11</v>
      </c>
      <c r="B12" s="180"/>
      <c r="C12" s="180"/>
      <c r="D12" s="181"/>
      <c r="E12" s="152" t="s">
        <v>15</v>
      </c>
      <c r="F12" s="153"/>
      <c r="G12" s="153"/>
      <c r="H12" s="153"/>
      <c r="I12" s="154"/>
      <c r="J12" s="152" t="s">
        <v>17</v>
      </c>
      <c r="K12" s="153"/>
      <c r="L12" s="153"/>
      <c r="M12" s="153"/>
      <c r="N12" s="153"/>
      <c r="O12" s="153"/>
      <c r="P12" s="153"/>
      <c r="Q12" s="153"/>
      <c r="R12" s="153"/>
      <c r="S12" s="153"/>
      <c r="T12" s="154"/>
      <c r="U12" s="184" t="s">
        <v>18</v>
      </c>
      <c r="V12" s="152" t="s">
        <v>19</v>
      </c>
      <c r="W12" s="153"/>
      <c r="X12" s="153"/>
      <c r="Y12" s="154"/>
      <c r="Z12" s="152" t="s">
        <v>20</v>
      </c>
      <c r="AA12" s="153"/>
      <c r="AB12" s="153"/>
      <c r="AC12" s="153"/>
      <c r="AD12" s="154"/>
      <c r="AE12" s="161" t="s">
        <v>21</v>
      </c>
    </row>
    <row r="13" spans="1:31" ht="22.5" customHeight="1" x14ac:dyDescent="0.2">
      <c r="A13" s="182"/>
      <c r="B13" s="141"/>
      <c r="C13" s="141"/>
      <c r="D13" s="162"/>
      <c r="E13" s="168" t="s">
        <v>22</v>
      </c>
      <c r="F13" s="157" t="s">
        <v>23</v>
      </c>
      <c r="G13" s="164" t="s">
        <v>24</v>
      </c>
      <c r="H13" s="157" t="s">
        <v>25</v>
      </c>
      <c r="I13" s="159" t="s">
        <v>26</v>
      </c>
      <c r="J13" s="188" t="s">
        <v>27</v>
      </c>
      <c r="K13" s="143"/>
      <c r="L13" s="143"/>
      <c r="M13" s="143"/>
      <c r="N13" s="156"/>
      <c r="O13" s="155" t="s">
        <v>28</v>
      </c>
      <c r="P13" s="143"/>
      <c r="Q13" s="143"/>
      <c r="R13" s="143"/>
      <c r="S13" s="156"/>
      <c r="T13" s="187" t="s">
        <v>26</v>
      </c>
      <c r="U13" s="185"/>
      <c r="V13" s="168" t="s">
        <v>22</v>
      </c>
      <c r="W13" s="157" t="s">
        <v>23</v>
      </c>
      <c r="X13" s="157" t="s">
        <v>25</v>
      </c>
      <c r="Y13" s="159" t="s">
        <v>26</v>
      </c>
      <c r="Z13" s="168" t="s">
        <v>22</v>
      </c>
      <c r="AA13" s="157" t="s">
        <v>23</v>
      </c>
      <c r="AB13" s="164" t="s">
        <v>24</v>
      </c>
      <c r="AC13" s="157" t="s">
        <v>25</v>
      </c>
      <c r="AD13" s="159" t="s">
        <v>26</v>
      </c>
      <c r="AE13" s="162"/>
    </row>
    <row r="14" spans="1:31" ht="38.25" customHeight="1" x14ac:dyDescent="0.2">
      <c r="A14" s="183"/>
      <c r="B14" s="143"/>
      <c r="C14" s="143"/>
      <c r="D14" s="163"/>
      <c r="E14" s="169"/>
      <c r="F14" s="158"/>
      <c r="G14" s="158"/>
      <c r="H14" s="158"/>
      <c r="I14" s="160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0"/>
      <c r="U14" s="186"/>
      <c r="V14" s="169"/>
      <c r="W14" s="158"/>
      <c r="X14" s="158"/>
      <c r="Y14" s="160"/>
      <c r="Z14" s="169"/>
      <c r="AA14" s="158"/>
      <c r="AB14" s="158"/>
      <c r="AC14" s="158"/>
      <c r="AD14" s="160"/>
      <c r="AE14" s="163"/>
    </row>
    <row r="15" spans="1:31" ht="17.25" customHeight="1" x14ac:dyDescent="0.2">
      <c r="A15" s="177" t="s">
        <v>30</v>
      </c>
      <c r="B15" s="153"/>
      <c r="C15" s="153"/>
      <c r="D15" s="154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30" t="str">
        <f>CONSOLIDATED!A16</f>
        <v>JULY</v>
      </c>
      <c r="B16" s="25"/>
      <c r="C16" s="25"/>
      <c r="D16" s="26"/>
      <c r="E16" s="7"/>
      <c r="F16" s="8"/>
      <c r="G16" s="8"/>
      <c r="H16" s="8"/>
      <c r="I16" s="10"/>
      <c r="J16" s="7"/>
      <c r="K16" s="27"/>
      <c r="L16" s="27"/>
      <c r="M16" s="27"/>
      <c r="N16" s="29"/>
      <c r="O16" s="27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6"/>
    </row>
    <row r="17" spans="1:31" ht="17.25" customHeight="1" x14ac:dyDescent="0.2">
      <c r="A17" s="35" t="s">
        <v>43</v>
      </c>
      <c r="B17" s="37"/>
      <c r="C17" s="3"/>
      <c r="D17" s="38"/>
      <c r="E17" s="39">
        <v>1141364</v>
      </c>
      <c r="F17" s="40">
        <v>100000</v>
      </c>
      <c r="G17" s="41"/>
      <c r="H17" s="41"/>
      <c r="I17" s="42">
        <f t="shared" ref="I17:I20" si="0">SUM(E17:H17)</f>
        <v>1241364</v>
      </c>
      <c r="J17" s="39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2">
        <f t="shared" ref="T17:T20" si="3">N17+S17</f>
        <v>0</v>
      </c>
      <c r="U17" s="45">
        <f t="shared" ref="U17:U20" si="4">I17+T17</f>
        <v>1241364</v>
      </c>
      <c r="V17" s="43"/>
      <c r="W17" s="41"/>
      <c r="X17" s="41"/>
      <c r="Y17" s="47">
        <f t="shared" ref="Y17:Y20" si="5">SUM(V17:X17)</f>
        <v>0</v>
      </c>
      <c r="Z17" s="43">
        <f t="shared" ref="Z17:AA17" si="6">E17+J17+O17+V17</f>
        <v>1141364</v>
      </c>
      <c r="AA17" s="41">
        <f t="shared" si="6"/>
        <v>100000</v>
      </c>
      <c r="AB17" s="41"/>
      <c r="AC17" s="41"/>
      <c r="AD17" s="48">
        <f t="shared" ref="AD17:AD20" si="7">SUM(Z17:AC17)</f>
        <v>1241364</v>
      </c>
      <c r="AE17" s="52" t="s">
        <v>44</v>
      </c>
    </row>
    <row r="18" spans="1:31" ht="17.25" customHeight="1" x14ac:dyDescent="0.2">
      <c r="A18" s="50" t="s">
        <v>45</v>
      </c>
      <c r="B18" s="3"/>
      <c r="C18" s="3"/>
      <c r="D18" s="38"/>
      <c r="E18" s="51">
        <v>476747.79</v>
      </c>
      <c r="F18" s="53">
        <v>26086.62</v>
      </c>
      <c r="G18" s="54"/>
      <c r="H18" s="54"/>
      <c r="I18" s="42">
        <f t="shared" si="0"/>
        <v>502834.41</v>
      </c>
      <c r="J18" s="77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2">
        <f t="shared" si="3"/>
        <v>0</v>
      </c>
      <c r="U18" s="45">
        <f t="shared" si="4"/>
        <v>502834.41</v>
      </c>
      <c r="V18" s="56"/>
      <c r="W18" s="54"/>
      <c r="X18" s="54"/>
      <c r="Y18" s="47">
        <f t="shared" si="5"/>
        <v>0</v>
      </c>
      <c r="Z18" s="43">
        <f t="shared" ref="Z18:AA18" si="8">E18+J18+O18+V18</f>
        <v>476747.79</v>
      </c>
      <c r="AA18" s="41">
        <f t="shared" si="8"/>
        <v>26086.62</v>
      </c>
      <c r="AB18" s="54"/>
      <c r="AC18" s="54"/>
      <c r="AD18" s="48">
        <f t="shared" si="7"/>
        <v>502834.41</v>
      </c>
      <c r="AE18" s="52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595698.4</v>
      </c>
      <c r="F19" s="53">
        <v>38912.92</v>
      </c>
      <c r="G19" s="54"/>
      <c r="H19" s="54"/>
      <c r="I19" s="42">
        <f t="shared" si="0"/>
        <v>634611.32000000007</v>
      </c>
      <c r="J19" s="135"/>
      <c r="K19" s="55"/>
      <c r="L19" s="54"/>
      <c r="M19" s="54"/>
      <c r="N19" s="44">
        <f t="shared" si="1"/>
        <v>0</v>
      </c>
      <c r="O19" s="53"/>
      <c r="P19" s="54"/>
      <c r="Q19" s="54"/>
      <c r="R19" s="54"/>
      <c r="S19" s="41">
        <f t="shared" si="2"/>
        <v>0</v>
      </c>
      <c r="T19" s="42">
        <f t="shared" si="3"/>
        <v>0</v>
      </c>
      <c r="U19" s="45">
        <f t="shared" si="4"/>
        <v>634611.32000000007</v>
      </c>
      <c r="V19" s="56"/>
      <c r="W19" s="54"/>
      <c r="X19" s="54"/>
      <c r="Y19" s="47">
        <f t="shared" si="5"/>
        <v>0</v>
      </c>
      <c r="Z19" s="43">
        <f t="shared" ref="Z19:AA19" si="9">E19+J19+O19+V19</f>
        <v>595698.4</v>
      </c>
      <c r="AA19" s="41">
        <f t="shared" si="9"/>
        <v>38912.92</v>
      </c>
      <c r="AB19" s="54"/>
      <c r="AC19" s="54"/>
      <c r="AD19" s="48">
        <f t="shared" si="7"/>
        <v>634611.32000000007</v>
      </c>
      <c r="AE19" s="52" t="s">
        <v>48</v>
      </c>
    </row>
    <row r="20" spans="1:31" ht="17.25" customHeight="1" x14ac:dyDescent="0.2">
      <c r="A20" s="30" t="s">
        <v>49</v>
      </c>
      <c r="B20" s="57"/>
      <c r="C20" s="57"/>
      <c r="D20" s="38"/>
      <c r="E20" s="51">
        <v>7601.95</v>
      </c>
      <c r="F20" s="53">
        <v>1310.49</v>
      </c>
      <c r="G20" s="54"/>
      <c r="H20" s="54"/>
      <c r="I20" s="42">
        <f t="shared" si="0"/>
        <v>8912.44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2">
        <f t="shared" si="3"/>
        <v>0</v>
      </c>
      <c r="U20" s="45">
        <f t="shared" si="4"/>
        <v>8912.44</v>
      </c>
      <c r="V20" s="56"/>
      <c r="W20" s="54"/>
      <c r="X20" s="54"/>
      <c r="Y20" s="47">
        <f t="shared" si="5"/>
        <v>0</v>
      </c>
      <c r="Z20" s="43">
        <f t="shared" ref="Z20:AA20" si="10">E20+J20+O20+V20</f>
        <v>7601.95</v>
      </c>
      <c r="AA20" s="41">
        <f t="shared" si="10"/>
        <v>1310.49</v>
      </c>
      <c r="AB20" s="54"/>
      <c r="AC20" s="54"/>
      <c r="AD20" s="48">
        <f t="shared" si="7"/>
        <v>8912.44</v>
      </c>
      <c r="AE20" s="52" t="s">
        <v>50</v>
      </c>
    </row>
    <row r="21" spans="1:31" ht="17.25" customHeight="1" x14ac:dyDescent="0.2">
      <c r="A21" s="30" t="s">
        <v>51</v>
      </c>
      <c r="B21" s="57"/>
      <c r="C21" s="57"/>
      <c r="D21" s="38"/>
      <c r="E21" s="56"/>
      <c r="F21" s="54"/>
      <c r="G21" s="54"/>
      <c r="H21" s="54"/>
      <c r="I21" s="42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2"/>
      <c r="U21" s="45"/>
      <c r="V21" s="56"/>
      <c r="W21" s="54"/>
      <c r="X21" s="54"/>
      <c r="Y21" s="47"/>
      <c r="Z21" s="56"/>
      <c r="AA21" s="54"/>
      <c r="AB21" s="54"/>
      <c r="AC21" s="54"/>
      <c r="AD21" s="48"/>
      <c r="AE21" s="52"/>
    </row>
    <row r="22" spans="1:31" ht="17.25" customHeight="1" x14ac:dyDescent="0.2">
      <c r="A22" s="30" t="s">
        <v>52</v>
      </c>
      <c r="B22" s="57"/>
      <c r="C22" s="57"/>
      <c r="D22" s="38"/>
      <c r="E22" s="56"/>
      <c r="F22" s="54"/>
      <c r="G22" s="54"/>
      <c r="H22" s="54"/>
      <c r="I22" s="42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2"/>
      <c r="U22" s="45"/>
      <c r="V22" s="56"/>
      <c r="W22" s="54"/>
      <c r="X22" s="54"/>
      <c r="Y22" s="47"/>
      <c r="Z22" s="56"/>
      <c r="AA22" s="54"/>
      <c r="AB22" s="54"/>
      <c r="AC22" s="54"/>
      <c r="AD22" s="48"/>
      <c r="AE22" s="61"/>
    </row>
    <row r="23" spans="1:31" ht="17.25" customHeight="1" x14ac:dyDescent="0.2">
      <c r="A23" s="30" t="s">
        <v>53</v>
      </c>
      <c r="B23" s="57"/>
      <c r="C23" s="57"/>
      <c r="D23" s="38"/>
      <c r="E23" s="56"/>
      <c r="F23" s="54"/>
      <c r="G23" s="54"/>
      <c r="H23" s="54"/>
      <c r="I23" s="42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2"/>
      <c r="U23" s="45"/>
      <c r="V23" s="56"/>
      <c r="W23" s="54"/>
      <c r="X23" s="54"/>
      <c r="Y23" s="47"/>
      <c r="Z23" s="43"/>
      <c r="AA23" s="41"/>
      <c r="AB23" s="54"/>
      <c r="AC23" s="54"/>
      <c r="AD23" s="48"/>
      <c r="AE23" s="61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1080048.1399999999</v>
      </c>
      <c r="F24" s="66">
        <f t="shared" si="11"/>
        <v>66310.03</v>
      </c>
      <c r="G24" s="66">
        <f t="shared" si="11"/>
        <v>0</v>
      </c>
      <c r="H24" s="67">
        <f t="shared" si="11"/>
        <v>0</v>
      </c>
      <c r="I24" s="69">
        <f t="shared" si="11"/>
        <v>1146358.17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1146358.17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1080048.1399999999</v>
      </c>
      <c r="AA24" s="66">
        <f t="shared" si="11"/>
        <v>66310.03</v>
      </c>
      <c r="AB24" s="66">
        <f t="shared" si="11"/>
        <v>0</v>
      </c>
      <c r="AC24" s="67">
        <f t="shared" si="11"/>
        <v>0</v>
      </c>
      <c r="AD24" s="70">
        <f t="shared" si="11"/>
        <v>1146358.17</v>
      </c>
      <c r="AE24" s="61"/>
    </row>
    <row r="25" spans="1:31" ht="17.25" customHeight="1" x14ac:dyDescent="0.2">
      <c r="A25" s="35" t="str">
        <f>CONSOLIDATED!A25</f>
        <v>AUGUST</v>
      </c>
      <c r="B25" s="3"/>
      <c r="C25" s="57"/>
      <c r="D25" s="38"/>
      <c r="E25" s="43"/>
      <c r="F25" s="41"/>
      <c r="G25" s="41"/>
      <c r="H25" s="41"/>
      <c r="I25" s="42"/>
      <c r="J25" s="43"/>
      <c r="K25" s="44"/>
      <c r="L25" s="44"/>
      <c r="M25" s="44"/>
      <c r="N25" s="44"/>
      <c r="O25" s="44"/>
      <c r="P25" s="41"/>
      <c r="Q25" s="41"/>
      <c r="R25" s="41"/>
      <c r="S25" s="41"/>
      <c r="T25" s="42"/>
      <c r="U25" s="45"/>
      <c r="V25" s="43"/>
      <c r="W25" s="41"/>
      <c r="X25" s="41"/>
      <c r="Y25" s="42"/>
      <c r="Z25" s="43"/>
      <c r="AA25" s="41"/>
      <c r="AB25" s="41"/>
      <c r="AC25" s="41"/>
      <c r="AD25" s="48"/>
      <c r="AE25" s="49"/>
    </row>
    <row r="26" spans="1:31" ht="17.25" customHeight="1" x14ac:dyDescent="0.2">
      <c r="A26" s="167" t="s">
        <v>56</v>
      </c>
      <c r="B26" s="141"/>
      <c r="C26" s="57"/>
      <c r="D26" s="38"/>
      <c r="E26" s="39">
        <v>1011668</v>
      </c>
      <c r="F26" s="40">
        <v>99000</v>
      </c>
      <c r="G26" s="41"/>
      <c r="H26" s="41"/>
      <c r="I26" s="42">
        <f t="shared" ref="I26:I29" si="12">SUM(E26:H26)</f>
        <v>1110668</v>
      </c>
      <c r="J26" s="43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2">
        <f t="shared" ref="T26:T29" si="15">N26+S26</f>
        <v>0</v>
      </c>
      <c r="U26" s="45">
        <f t="shared" ref="U26:U29" si="16">I26+T26</f>
        <v>1110668</v>
      </c>
      <c r="V26" s="43"/>
      <c r="W26" s="41"/>
      <c r="X26" s="41"/>
      <c r="Y26" s="47">
        <f t="shared" ref="Y26:Y29" si="17">SUM(V26:X26)</f>
        <v>0</v>
      </c>
      <c r="Z26" s="43">
        <f t="shared" ref="Z26:AA26" si="18">E26+J26+O26+V26</f>
        <v>1011668</v>
      </c>
      <c r="AA26" s="41">
        <f t="shared" si="18"/>
        <v>99000</v>
      </c>
      <c r="AB26" s="41"/>
      <c r="AC26" s="41"/>
      <c r="AD26" s="48">
        <f t="shared" ref="AD26:AD29" si="19">Z26+AA26</f>
        <v>1110668</v>
      </c>
      <c r="AE26" s="49"/>
    </row>
    <row r="27" spans="1:31" ht="17.25" customHeight="1" x14ac:dyDescent="0.2">
      <c r="A27" s="171" t="s">
        <v>45</v>
      </c>
      <c r="B27" s="141"/>
      <c r="C27" s="57"/>
      <c r="D27" s="38"/>
      <c r="E27" s="76">
        <v>467113.99</v>
      </c>
      <c r="F27" s="53">
        <v>43674.96</v>
      </c>
      <c r="G27" s="54"/>
      <c r="H27" s="54"/>
      <c r="I27" s="42">
        <f t="shared" si="12"/>
        <v>510788.95</v>
      </c>
      <c r="J27" s="77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2">
        <f t="shared" si="15"/>
        <v>0</v>
      </c>
      <c r="U27" s="45">
        <f t="shared" si="16"/>
        <v>510788.95</v>
      </c>
      <c r="V27" s="56"/>
      <c r="W27" s="54"/>
      <c r="X27" s="54"/>
      <c r="Y27" s="47">
        <f t="shared" si="17"/>
        <v>0</v>
      </c>
      <c r="Z27" s="56">
        <f t="shared" ref="Z27:AA27" si="20">E27+J27+O27+V27</f>
        <v>467113.99</v>
      </c>
      <c r="AA27" s="54">
        <f t="shared" si="20"/>
        <v>43674.96</v>
      </c>
      <c r="AB27" s="54"/>
      <c r="AC27" s="54"/>
      <c r="AD27" s="48">
        <f t="shared" si="19"/>
        <v>510788.95</v>
      </c>
      <c r="AE27" s="61"/>
    </row>
    <row r="28" spans="1:31" ht="17.25" customHeight="1" x14ac:dyDescent="0.2">
      <c r="A28" s="50" t="s">
        <v>47</v>
      </c>
      <c r="B28" s="81"/>
      <c r="C28" s="57"/>
      <c r="D28" s="38"/>
      <c r="E28" s="51">
        <v>569658.19999999995</v>
      </c>
      <c r="F28" s="53">
        <v>52402.77</v>
      </c>
      <c r="G28" s="54"/>
      <c r="H28" s="54"/>
      <c r="I28" s="42">
        <f t="shared" si="12"/>
        <v>622060.97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2">
        <f t="shared" si="15"/>
        <v>0</v>
      </c>
      <c r="U28" s="45">
        <f t="shared" si="16"/>
        <v>622060.97</v>
      </c>
      <c r="V28" s="56"/>
      <c r="W28" s="54"/>
      <c r="X28" s="54"/>
      <c r="Y28" s="47">
        <f t="shared" si="17"/>
        <v>0</v>
      </c>
      <c r="Z28" s="56">
        <f t="shared" ref="Z28:AA28" si="21">E28+J28+O28+V28</f>
        <v>569658.19999999995</v>
      </c>
      <c r="AA28" s="54">
        <f t="shared" si="21"/>
        <v>52402.77</v>
      </c>
      <c r="AB28" s="54"/>
      <c r="AC28" s="54"/>
      <c r="AD28" s="48">
        <f t="shared" si="19"/>
        <v>622060.97</v>
      </c>
      <c r="AE28" s="62"/>
    </row>
    <row r="29" spans="1:31" ht="17.25" customHeight="1" x14ac:dyDescent="0.2">
      <c r="A29" s="50" t="s">
        <v>58</v>
      </c>
      <c r="B29" s="81"/>
      <c r="C29" s="57"/>
      <c r="D29" s="38"/>
      <c r="E29" s="51">
        <v>7601.95</v>
      </c>
      <c r="F29" s="53">
        <v>2402.2399999999998</v>
      </c>
      <c r="G29" s="54"/>
      <c r="H29" s="54"/>
      <c r="I29" s="42">
        <f t="shared" si="12"/>
        <v>10004.189999999999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2">
        <f t="shared" si="15"/>
        <v>0</v>
      </c>
      <c r="U29" s="45">
        <f t="shared" si="16"/>
        <v>10004.189999999999</v>
      </c>
      <c r="V29" s="56"/>
      <c r="W29" s="54"/>
      <c r="X29" s="54"/>
      <c r="Y29" s="47">
        <f t="shared" si="17"/>
        <v>0</v>
      </c>
      <c r="Z29" s="80">
        <f t="shared" ref="Z29:AA29" si="22">E29+J29+O29+V29</f>
        <v>7601.95</v>
      </c>
      <c r="AA29" s="54">
        <f t="shared" si="22"/>
        <v>2402.2399999999998</v>
      </c>
      <c r="AB29" s="54"/>
      <c r="AC29" s="54"/>
      <c r="AD29" s="73">
        <f t="shared" si="19"/>
        <v>10004.189999999999</v>
      </c>
      <c r="AE29" s="61"/>
    </row>
    <row r="30" spans="1:31" ht="17.25" customHeight="1" x14ac:dyDescent="0.2">
      <c r="A30" s="50" t="s">
        <v>59</v>
      </c>
      <c r="B30" s="81"/>
      <c r="C30" s="57"/>
      <c r="D30" s="38"/>
      <c r="E30" s="56"/>
      <c r="F30" s="54"/>
      <c r="G30" s="54"/>
      <c r="H30" s="54"/>
      <c r="I30" s="42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2"/>
      <c r="U30" s="45"/>
      <c r="V30" s="56"/>
      <c r="W30" s="54"/>
      <c r="X30" s="54"/>
      <c r="Y30" s="47"/>
      <c r="Z30" s="80"/>
      <c r="AA30" s="54"/>
      <c r="AB30" s="54"/>
      <c r="AC30" s="54"/>
      <c r="AD30" s="73"/>
      <c r="AE30" s="61"/>
    </row>
    <row r="31" spans="1:31" ht="17.25" customHeight="1" x14ac:dyDescent="0.2">
      <c r="A31" s="50" t="s">
        <v>60</v>
      </c>
      <c r="B31" s="81"/>
      <c r="C31" s="57"/>
      <c r="D31" s="38"/>
      <c r="E31" s="56"/>
      <c r="F31" s="54"/>
      <c r="G31" s="54"/>
      <c r="H31" s="54"/>
      <c r="I31" s="42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2"/>
      <c r="U31" s="45"/>
      <c r="V31" s="56"/>
      <c r="W31" s="54"/>
      <c r="X31" s="54"/>
      <c r="Y31" s="47"/>
      <c r="Z31" s="80"/>
      <c r="AA31" s="54"/>
      <c r="AB31" s="54"/>
      <c r="AC31" s="54"/>
      <c r="AD31" s="73"/>
      <c r="AE31" s="61"/>
    </row>
    <row r="32" spans="1:31" ht="17.25" customHeight="1" x14ac:dyDescent="0.2">
      <c r="A32" s="50" t="s">
        <v>61</v>
      </c>
      <c r="B32" s="81"/>
      <c r="C32" s="57"/>
      <c r="D32" s="38"/>
      <c r="E32" s="56"/>
      <c r="F32" s="54"/>
      <c r="G32" s="54"/>
      <c r="H32" s="54"/>
      <c r="I32" s="42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2"/>
      <c r="U32" s="45"/>
      <c r="V32" s="56"/>
      <c r="W32" s="54"/>
      <c r="X32" s="54"/>
      <c r="Y32" s="47"/>
      <c r="Z32" s="80"/>
      <c r="AA32" s="54"/>
      <c r="AB32" s="54"/>
      <c r="AC32" s="54"/>
      <c r="AD32" s="73"/>
      <c r="AE32" s="61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1044374.1399999999</v>
      </c>
      <c r="F33" s="66">
        <f t="shared" si="23"/>
        <v>98479.97</v>
      </c>
      <c r="G33" s="66">
        <f t="shared" si="23"/>
        <v>0</v>
      </c>
      <c r="H33" s="66">
        <f t="shared" si="23"/>
        <v>0</v>
      </c>
      <c r="I33" s="68">
        <f t="shared" si="23"/>
        <v>1142854.1099999999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1142854.1099999999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1044374.1399999999</v>
      </c>
      <c r="AA33" s="66">
        <f t="shared" si="23"/>
        <v>98479.97</v>
      </c>
      <c r="AB33" s="66">
        <f t="shared" si="23"/>
        <v>0</v>
      </c>
      <c r="AC33" s="66">
        <f t="shared" si="23"/>
        <v>0</v>
      </c>
      <c r="AD33" s="68">
        <f t="shared" si="23"/>
        <v>1142854.1099999999</v>
      </c>
      <c r="AE33" s="61"/>
    </row>
    <row r="34" spans="1:31" ht="17.25" customHeight="1" x14ac:dyDescent="0.2">
      <c r="A34" s="35" t="str">
        <f>CONSOLIDATED!A34</f>
        <v>SEPTEMBER</v>
      </c>
      <c r="B34" s="3"/>
      <c r="C34" s="57"/>
      <c r="D34" s="38"/>
      <c r="E34" s="43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1"/>
      <c r="Q34" s="41"/>
      <c r="R34" s="41"/>
      <c r="S34" s="41"/>
      <c r="T34" s="42"/>
      <c r="U34" s="45"/>
      <c r="V34" s="46"/>
      <c r="W34" s="41"/>
      <c r="X34" s="41"/>
      <c r="Y34" s="72"/>
      <c r="Z34" s="46"/>
      <c r="AA34" s="41"/>
      <c r="AB34" s="41"/>
      <c r="AC34" s="41"/>
      <c r="AD34" s="73"/>
      <c r="AE34" s="61"/>
    </row>
    <row r="35" spans="1:31" ht="17.25" customHeight="1" x14ac:dyDescent="0.2">
      <c r="A35" s="167" t="s">
        <v>56</v>
      </c>
      <c r="B35" s="141"/>
      <c r="C35" s="57"/>
      <c r="D35" s="38"/>
      <c r="E35" s="39"/>
      <c r="F35" s="53"/>
      <c r="G35" s="41"/>
      <c r="H35" s="41"/>
      <c r="I35" s="42">
        <f t="shared" ref="I35:I38" si="24">SUM(E35:H35)</f>
        <v>0</v>
      </c>
      <c r="J35" s="46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2">
        <f t="shared" ref="T35:T38" si="27">N35+S35</f>
        <v>0</v>
      </c>
      <c r="U35" s="45">
        <f t="shared" ref="U35:U38" si="28">I35+T35</f>
        <v>0</v>
      </c>
      <c r="V35" s="46"/>
      <c r="W35" s="41"/>
      <c r="X35" s="41"/>
      <c r="Y35" s="75">
        <f t="shared" ref="Y35:Y38" si="29">SUM(V35:X35)</f>
        <v>0</v>
      </c>
      <c r="Z35" s="46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1"/>
    </row>
    <row r="36" spans="1:31" ht="17.25" customHeight="1" x14ac:dyDescent="0.2">
      <c r="A36" s="171" t="s">
        <v>45</v>
      </c>
      <c r="B36" s="141"/>
      <c r="C36" s="57"/>
      <c r="D36" s="38"/>
      <c r="E36" s="51"/>
      <c r="F36" s="53"/>
      <c r="G36" s="54"/>
      <c r="H36" s="54"/>
      <c r="I36" s="42">
        <f t="shared" si="24"/>
        <v>0</v>
      </c>
      <c r="J36" s="136"/>
      <c r="K36" s="55"/>
      <c r="L36" s="86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2">
        <f t="shared" si="27"/>
        <v>0</v>
      </c>
      <c r="U36" s="45">
        <f t="shared" si="28"/>
        <v>0</v>
      </c>
      <c r="V36" s="80"/>
      <c r="W36" s="54"/>
      <c r="X36" s="54"/>
      <c r="Y36" s="75">
        <f t="shared" si="29"/>
        <v>0</v>
      </c>
      <c r="Z36" s="80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2"/>
    </row>
    <row r="37" spans="1:31" ht="17.25" customHeight="1" x14ac:dyDescent="0.2">
      <c r="A37" s="50" t="s">
        <v>47</v>
      </c>
      <c r="B37" s="81"/>
      <c r="C37" s="57"/>
      <c r="D37" s="38"/>
      <c r="E37" s="51"/>
      <c r="F37" s="53"/>
      <c r="G37" s="54"/>
      <c r="H37" s="54"/>
      <c r="I37" s="42">
        <f t="shared" si="24"/>
        <v>0</v>
      </c>
      <c r="J37" s="137"/>
      <c r="K37" s="55"/>
      <c r="L37" s="86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2">
        <f t="shared" si="27"/>
        <v>0</v>
      </c>
      <c r="U37" s="45">
        <f t="shared" si="28"/>
        <v>0</v>
      </c>
      <c r="V37" s="80"/>
      <c r="W37" s="54"/>
      <c r="X37" s="54"/>
      <c r="Y37" s="75">
        <f t="shared" si="29"/>
        <v>0</v>
      </c>
      <c r="Z37" s="80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1"/>
    </row>
    <row r="38" spans="1:31" ht="17.25" customHeight="1" x14ac:dyDescent="0.2">
      <c r="A38" s="50" t="s">
        <v>58</v>
      </c>
      <c r="B38" s="81"/>
      <c r="C38" s="57"/>
      <c r="D38" s="38"/>
      <c r="E38" s="51"/>
      <c r="F38" s="53"/>
      <c r="G38" s="54"/>
      <c r="H38" s="54"/>
      <c r="I38" s="42">
        <f t="shared" si="24"/>
        <v>0</v>
      </c>
      <c r="J38" s="117"/>
      <c r="K38" s="60"/>
      <c r="L38" s="86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2">
        <f t="shared" si="27"/>
        <v>0</v>
      </c>
      <c r="U38" s="45">
        <f t="shared" si="28"/>
        <v>0</v>
      </c>
      <c r="V38" s="80"/>
      <c r="W38" s="54"/>
      <c r="X38" s="54"/>
      <c r="Y38" s="75">
        <f t="shared" si="29"/>
        <v>0</v>
      </c>
      <c r="Z38" s="80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1"/>
    </row>
    <row r="39" spans="1:31" ht="17.25" customHeight="1" x14ac:dyDescent="0.2">
      <c r="A39" s="50" t="s">
        <v>59</v>
      </c>
      <c r="B39" s="81"/>
      <c r="C39" s="57"/>
      <c r="D39" s="38"/>
      <c r="E39" s="56"/>
      <c r="F39" s="54"/>
      <c r="G39" s="54"/>
      <c r="H39" s="54"/>
      <c r="I39" s="42"/>
      <c r="J39" s="80"/>
      <c r="K39" s="54"/>
      <c r="L39" s="86"/>
      <c r="M39" s="54"/>
      <c r="N39" s="54"/>
      <c r="O39" s="54"/>
      <c r="P39" s="54"/>
      <c r="Q39" s="54"/>
      <c r="R39" s="54"/>
      <c r="S39" s="41"/>
      <c r="T39" s="42"/>
      <c r="U39" s="45"/>
      <c r="V39" s="80"/>
      <c r="W39" s="54"/>
      <c r="X39" s="54"/>
      <c r="Y39" s="75"/>
      <c r="Z39" s="80"/>
      <c r="AA39" s="54"/>
      <c r="AB39" s="54"/>
      <c r="AC39" s="54"/>
      <c r="AD39" s="73"/>
      <c r="AE39" s="61"/>
    </row>
    <row r="40" spans="1:31" ht="17.25" customHeight="1" x14ac:dyDescent="0.2">
      <c r="A40" s="50" t="s">
        <v>60</v>
      </c>
      <c r="B40" s="81"/>
      <c r="C40" s="57"/>
      <c r="D40" s="38"/>
      <c r="E40" s="56"/>
      <c r="F40" s="54"/>
      <c r="G40" s="54"/>
      <c r="H40" s="54"/>
      <c r="I40" s="42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2"/>
      <c r="U40" s="45"/>
      <c r="V40" s="80"/>
      <c r="W40" s="54"/>
      <c r="X40" s="54"/>
      <c r="Y40" s="75"/>
      <c r="Z40" s="80"/>
      <c r="AA40" s="54"/>
      <c r="AB40" s="54"/>
      <c r="AC40" s="54"/>
      <c r="AD40" s="73"/>
      <c r="AE40" s="61"/>
    </row>
    <row r="41" spans="1:31" ht="17.25" customHeight="1" x14ac:dyDescent="0.2">
      <c r="A41" s="50" t="s">
        <v>61</v>
      </c>
      <c r="B41" s="81"/>
      <c r="C41" s="57"/>
      <c r="D41" s="38"/>
      <c r="E41" s="56"/>
      <c r="F41" s="54"/>
      <c r="G41" s="54"/>
      <c r="H41" s="54"/>
      <c r="I41" s="42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2"/>
      <c r="U41" s="45"/>
      <c r="V41" s="80"/>
      <c r="W41" s="54"/>
      <c r="X41" s="54"/>
      <c r="Y41" s="75"/>
      <c r="Z41" s="80"/>
      <c r="AA41" s="54"/>
      <c r="AB41" s="54"/>
      <c r="AC41" s="54"/>
      <c r="AD41" s="73"/>
      <c r="AE41" s="61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8">
        <f t="shared" si="35"/>
        <v>0</v>
      </c>
      <c r="AE42" s="61"/>
    </row>
    <row r="43" spans="1:31" ht="17.25" customHeight="1" x14ac:dyDescent="0.2">
      <c r="A43" s="167" t="str">
        <f>CONSOLIDATED!A43</f>
        <v>3rd QUARTER</v>
      </c>
      <c r="B43" s="141"/>
      <c r="C43" s="57"/>
      <c r="D43" s="38"/>
      <c r="E43" s="43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1"/>
      <c r="Q43" s="41"/>
      <c r="R43" s="41"/>
      <c r="S43" s="41"/>
      <c r="T43" s="42"/>
      <c r="U43" s="45"/>
      <c r="V43" s="46"/>
      <c r="W43" s="41"/>
      <c r="X43" s="41"/>
      <c r="Y43" s="72"/>
      <c r="Z43" s="46"/>
      <c r="AA43" s="41"/>
      <c r="AB43" s="41"/>
      <c r="AC43" s="41"/>
      <c r="AD43" s="73"/>
      <c r="AE43" s="61"/>
    </row>
    <row r="44" spans="1:31" ht="17.25" customHeight="1" x14ac:dyDescent="0.2">
      <c r="A44" s="167" t="s">
        <v>56</v>
      </c>
      <c r="B44" s="141"/>
      <c r="C44" s="57"/>
      <c r="D44" s="38"/>
      <c r="E44" s="46">
        <f t="shared" ref="E44:AD44" si="36">E17+E26+E35</f>
        <v>2153032</v>
      </c>
      <c r="F44" s="41">
        <f t="shared" si="36"/>
        <v>199000</v>
      </c>
      <c r="G44" s="41">
        <f t="shared" si="36"/>
        <v>0</v>
      </c>
      <c r="H44" s="41">
        <f t="shared" si="36"/>
        <v>0</v>
      </c>
      <c r="I44" s="41">
        <f t="shared" si="36"/>
        <v>2352032</v>
      </c>
      <c r="J44" s="46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8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8">
        <f t="shared" si="36"/>
        <v>0</v>
      </c>
      <c r="U44" s="45">
        <f t="shared" si="36"/>
        <v>2352032</v>
      </c>
      <c r="V44" s="46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6">
        <f t="shared" si="36"/>
        <v>2153032</v>
      </c>
      <c r="AA44" s="41">
        <f t="shared" si="36"/>
        <v>199000</v>
      </c>
      <c r="AB44" s="41">
        <f t="shared" si="36"/>
        <v>0</v>
      </c>
      <c r="AC44" s="41">
        <f t="shared" si="36"/>
        <v>0</v>
      </c>
      <c r="AD44" s="78">
        <f t="shared" si="36"/>
        <v>2352032</v>
      </c>
      <c r="AE44" s="61"/>
    </row>
    <row r="45" spans="1:31" ht="17.25" customHeight="1" x14ac:dyDescent="0.2">
      <c r="A45" s="171" t="s">
        <v>45</v>
      </c>
      <c r="B45" s="141"/>
      <c r="C45" s="57"/>
      <c r="D45" s="38"/>
      <c r="E45" s="80">
        <f t="shared" ref="E45:AD45" si="37">E18+E27+E36</f>
        <v>943861.78</v>
      </c>
      <c r="F45" s="41">
        <f t="shared" si="37"/>
        <v>69761.58</v>
      </c>
      <c r="G45" s="41">
        <f t="shared" si="37"/>
        <v>0</v>
      </c>
      <c r="H45" s="41">
        <f t="shared" si="37"/>
        <v>0</v>
      </c>
      <c r="I45" s="41">
        <f t="shared" si="37"/>
        <v>1013623.36</v>
      </c>
      <c r="J45" s="46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8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8">
        <f t="shared" si="37"/>
        <v>0</v>
      </c>
      <c r="U45" s="45">
        <f t="shared" si="37"/>
        <v>1013623.36</v>
      </c>
      <c r="V45" s="80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80">
        <f t="shared" si="37"/>
        <v>943861.78</v>
      </c>
      <c r="AA45" s="41">
        <f t="shared" si="37"/>
        <v>69761.58</v>
      </c>
      <c r="AB45" s="41">
        <f t="shared" si="37"/>
        <v>0</v>
      </c>
      <c r="AC45" s="41">
        <f t="shared" si="37"/>
        <v>0</v>
      </c>
      <c r="AD45" s="78">
        <f t="shared" si="37"/>
        <v>1013623.36</v>
      </c>
      <c r="AE45" s="61"/>
    </row>
    <row r="46" spans="1:31" ht="17.25" customHeight="1" x14ac:dyDescent="0.2">
      <c r="A46" s="50" t="s">
        <v>47</v>
      </c>
      <c r="B46" s="81"/>
      <c r="C46" s="57"/>
      <c r="D46" s="38"/>
      <c r="E46" s="80">
        <f t="shared" ref="E46:AD46" si="38">E19+E28+E37</f>
        <v>1165356.6000000001</v>
      </c>
      <c r="F46" s="41">
        <f t="shared" si="38"/>
        <v>91315.69</v>
      </c>
      <c r="G46" s="41">
        <f t="shared" si="38"/>
        <v>0</v>
      </c>
      <c r="H46" s="41">
        <f t="shared" si="38"/>
        <v>0</v>
      </c>
      <c r="I46" s="41">
        <f t="shared" si="38"/>
        <v>1256672.29</v>
      </c>
      <c r="J46" s="46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5">
        <f t="shared" si="38"/>
        <v>1256672.29</v>
      </c>
      <c r="V46" s="80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80">
        <f t="shared" si="38"/>
        <v>1165356.6000000001</v>
      </c>
      <c r="AA46" s="41">
        <f t="shared" si="38"/>
        <v>91315.69</v>
      </c>
      <c r="AB46" s="41">
        <f t="shared" si="38"/>
        <v>0</v>
      </c>
      <c r="AC46" s="41">
        <f t="shared" si="38"/>
        <v>0</v>
      </c>
      <c r="AD46" s="88">
        <f t="shared" si="38"/>
        <v>1256672.29</v>
      </c>
      <c r="AE46" s="61"/>
    </row>
    <row r="47" spans="1:31" ht="17.25" customHeight="1" x14ac:dyDescent="0.2">
      <c r="A47" s="50" t="s">
        <v>58</v>
      </c>
      <c r="B47" s="81"/>
      <c r="C47" s="57"/>
      <c r="D47" s="38"/>
      <c r="E47" s="80">
        <f t="shared" ref="E47:AD47" si="39">E20+E29+E38</f>
        <v>15203.9</v>
      </c>
      <c r="F47" s="41">
        <f t="shared" si="39"/>
        <v>3712.7299999999996</v>
      </c>
      <c r="G47" s="41">
        <f t="shared" si="39"/>
        <v>0</v>
      </c>
      <c r="H47" s="41">
        <f t="shared" si="39"/>
        <v>0</v>
      </c>
      <c r="I47" s="41">
        <f t="shared" si="39"/>
        <v>18916.629999999997</v>
      </c>
      <c r="J47" s="46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5">
        <f t="shared" si="39"/>
        <v>18916.629999999997</v>
      </c>
      <c r="V47" s="80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80">
        <f t="shared" si="39"/>
        <v>15203.9</v>
      </c>
      <c r="AA47" s="41">
        <f t="shared" si="39"/>
        <v>3712.7299999999996</v>
      </c>
      <c r="AB47" s="41">
        <f t="shared" si="39"/>
        <v>0</v>
      </c>
      <c r="AC47" s="41">
        <f t="shared" si="39"/>
        <v>0</v>
      </c>
      <c r="AD47" s="88">
        <f t="shared" si="39"/>
        <v>18916.629999999997</v>
      </c>
      <c r="AE47" s="61"/>
    </row>
    <row r="48" spans="1:31" ht="17.25" customHeight="1" x14ac:dyDescent="0.2">
      <c r="A48" s="50" t="s">
        <v>59</v>
      </c>
      <c r="B48" s="81"/>
      <c r="C48" s="57"/>
      <c r="D48" s="38"/>
      <c r="E48" s="56"/>
      <c r="F48" s="54"/>
      <c r="G48" s="54"/>
      <c r="H48" s="54"/>
      <c r="I48" s="47"/>
      <c r="J48" s="56"/>
      <c r="K48" s="54"/>
      <c r="L48" s="54"/>
      <c r="M48" s="54"/>
      <c r="N48" s="88"/>
      <c r="O48" s="54"/>
      <c r="P48" s="54"/>
      <c r="Q48" s="54"/>
      <c r="R48" s="54"/>
      <c r="S48" s="54"/>
      <c r="T48" s="88"/>
      <c r="U48" s="62"/>
      <c r="V48" s="56"/>
      <c r="W48" s="54"/>
      <c r="X48" s="54"/>
      <c r="Y48" s="88"/>
      <c r="Z48" s="56"/>
      <c r="AA48" s="54"/>
      <c r="AB48" s="54"/>
      <c r="AC48" s="54"/>
      <c r="AD48" s="88"/>
      <c r="AE48" s="61"/>
    </row>
    <row r="49" spans="1:31" ht="17.25" customHeight="1" x14ac:dyDescent="0.2">
      <c r="A49" s="50" t="s">
        <v>60</v>
      </c>
      <c r="B49" s="81"/>
      <c r="C49" s="57"/>
      <c r="D49" s="38"/>
      <c r="E49" s="56"/>
      <c r="F49" s="54"/>
      <c r="G49" s="54"/>
      <c r="H49" s="54"/>
      <c r="I49" s="47"/>
      <c r="J49" s="56"/>
      <c r="K49" s="54"/>
      <c r="L49" s="54"/>
      <c r="M49" s="54"/>
      <c r="N49" s="88"/>
      <c r="O49" s="54"/>
      <c r="P49" s="54"/>
      <c r="Q49" s="54"/>
      <c r="R49" s="54"/>
      <c r="S49" s="54"/>
      <c r="T49" s="88"/>
      <c r="U49" s="62"/>
      <c r="V49" s="56"/>
      <c r="W49" s="54"/>
      <c r="X49" s="54"/>
      <c r="Y49" s="88"/>
      <c r="Z49" s="56"/>
      <c r="AA49" s="54"/>
      <c r="AB49" s="54"/>
      <c r="AC49" s="54"/>
      <c r="AD49" s="88"/>
      <c r="AE49" s="49"/>
    </row>
    <row r="50" spans="1:31" ht="17.25" customHeight="1" x14ac:dyDescent="0.2">
      <c r="A50" s="50" t="s">
        <v>61</v>
      </c>
      <c r="B50" s="81"/>
      <c r="C50" s="63"/>
      <c r="D50" s="64"/>
      <c r="E50" s="91"/>
      <c r="F50" s="92"/>
      <c r="G50" s="92"/>
      <c r="H50" s="92"/>
      <c r="I50" s="94"/>
      <c r="J50" s="91"/>
      <c r="K50" s="92"/>
      <c r="L50" s="92"/>
      <c r="M50" s="92"/>
      <c r="N50" s="93"/>
      <c r="O50" s="92"/>
      <c r="P50" s="92"/>
      <c r="Q50" s="92"/>
      <c r="R50" s="92"/>
      <c r="S50" s="92"/>
      <c r="T50" s="93"/>
      <c r="U50" s="95"/>
      <c r="V50" s="91"/>
      <c r="W50" s="92"/>
      <c r="X50" s="92"/>
      <c r="Y50" s="93"/>
      <c r="Z50" s="91"/>
      <c r="AA50" s="92"/>
      <c r="AB50" s="92"/>
      <c r="AC50" s="92"/>
      <c r="AD50" s="93"/>
      <c r="AE50" s="49"/>
    </row>
    <row r="51" spans="1:31" ht="17.25" customHeight="1" x14ac:dyDescent="0.2">
      <c r="A51" s="165" t="s">
        <v>20</v>
      </c>
      <c r="B51" s="166"/>
      <c r="C51" s="96"/>
      <c r="D51" s="97"/>
      <c r="E51" s="98">
        <f t="shared" ref="E51:AD51" si="40">SUM(E45:E50)</f>
        <v>2124422.2799999998</v>
      </c>
      <c r="F51" s="99">
        <f t="shared" si="40"/>
        <v>164790.00000000003</v>
      </c>
      <c r="G51" s="99">
        <f t="shared" si="40"/>
        <v>0</v>
      </c>
      <c r="H51" s="99">
        <f t="shared" si="40"/>
        <v>0</v>
      </c>
      <c r="I51" s="99">
        <f t="shared" si="40"/>
        <v>2289212.2799999998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2289212.2799999998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2124422.2799999998</v>
      </c>
      <c r="AA51" s="99">
        <f t="shared" si="40"/>
        <v>164790.00000000003</v>
      </c>
      <c r="AB51" s="99">
        <f t="shared" si="40"/>
        <v>0</v>
      </c>
      <c r="AC51" s="99">
        <f t="shared" si="40"/>
        <v>0</v>
      </c>
      <c r="AD51" s="100">
        <f t="shared" si="40"/>
        <v>2289212.2799999998</v>
      </c>
      <c r="AE51" s="102"/>
    </row>
    <row r="52" spans="1:31" ht="17.25" customHeight="1" x14ac:dyDescent="0.2">
      <c r="A52" s="35"/>
      <c r="B52" s="57"/>
      <c r="C52" s="57"/>
      <c r="D52" s="5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81"/>
      <c r="P52" s="81"/>
      <c r="Q52" s="81"/>
      <c r="R52" s="81"/>
      <c r="S52" s="81"/>
      <c r="T52" s="81"/>
      <c r="U52" s="1"/>
      <c r="V52" s="1"/>
      <c r="W52" s="1"/>
      <c r="X52" s="1"/>
      <c r="Y52" s="1"/>
      <c r="Z52" s="1"/>
      <c r="AA52" s="1"/>
      <c r="AB52" s="1"/>
      <c r="AC52" s="1"/>
      <c r="AD52" s="106"/>
      <c r="AE52" s="108"/>
    </row>
    <row r="53" spans="1:31" ht="17.25" customHeight="1" x14ac:dyDescent="0.2">
      <c r="A53" s="35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9"/>
    </row>
    <row r="54" spans="1:31" ht="17.25" customHeight="1" x14ac:dyDescent="0.25">
      <c r="A54" s="35"/>
      <c r="B54" s="57"/>
      <c r="C54" s="57"/>
      <c r="D54" s="57"/>
      <c r="E54" s="107"/>
      <c r="F54" s="173" t="s">
        <v>65</v>
      </c>
      <c r="G54" s="141"/>
      <c r="H54" s="141"/>
      <c r="I54" s="173" t="s">
        <v>66</v>
      </c>
      <c r="J54" s="141"/>
      <c r="K54" s="141"/>
      <c r="L54" s="173" t="s">
        <v>67</v>
      </c>
      <c r="M54" s="141"/>
      <c r="N54" s="141"/>
      <c r="O54" s="141"/>
      <c r="P54" s="173"/>
      <c r="Q54" s="141"/>
      <c r="R54" s="141"/>
      <c r="S54" s="110"/>
      <c r="T54" s="110"/>
      <c r="U54" s="142" t="s">
        <v>108</v>
      </c>
      <c r="V54" s="143"/>
      <c r="W54" s="143"/>
      <c r="X54" s="111"/>
      <c r="Y54" s="142" t="s">
        <v>111</v>
      </c>
      <c r="Z54" s="143"/>
      <c r="AA54" s="111"/>
      <c r="AB54" s="142" t="s">
        <v>69</v>
      </c>
      <c r="AC54" s="143"/>
      <c r="AD54" s="143"/>
      <c r="AE54" s="109"/>
    </row>
    <row r="55" spans="1:31" ht="17.25" customHeight="1" x14ac:dyDescent="0.2">
      <c r="A55" s="35"/>
      <c r="B55" s="81" t="s">
        <v>70</v>
      </c>
      <c r="C55" s="57"/>
      <c r="D55" s="81"/>
      <c r="E55" s="107"/>
      <c r="F55" s="1"/>
      <c r="G55" s="1"/>
      <c r="H55" s="112"/>
      <c r="I55" s="112"/>
      <c r="J55" s="112"/>
      <c r="K55" s="113"/>
      <c r="L55" s="113"/>
      <c r="M55" s="113"/>
      <c r="N55" s="113"/>
      <c r="O55" s="1"/>
      <c r="P55" s="1"/>
      <c r="Q55" s="1"/>
      <c r="R55" s="113"/>
      <c r="S55" s="114" t="s">
        <v>71</v>
      </c>
      <c r="T55" s="114"/>
      <c r="U55" s="144">
        <v>7496000</v>
      </c>
      <c r="V55" s="145"/>
      <c r="W55" s="145"/>
      <c r="X55" s="113"/>
      <c r="Y55" s="144">
        <v>970000</v>
      </c>
      <c r="Z55" s="145"/>
      <c r="AA55" s="1"/>
      <c r="AB55" s="140">
        <f>SUM(U55+Y55)</f>
        <v>8466000</v>
      </c>
      <c r="AC55" s="141"/>
      <c r="AD55" s="141"/>
      <c r="AE55" s="109"/>
    </row>
    <row r="56" spans="1:31" ht="17.25" customHeight="1" x14ac:dyDescent="0.2">
      <c r="A56" s="35"/>
      <c r="B56" s="81" t="s">
        <v>72</v>
      </c>
      <c r="C56" s="57"/>
      <c r="D56" s="81"/>
      <c r="E56" s="107"/>
      <c r="F56" s="140">
        <v>8901323</v>
      </c>
      <c r="G56" s="141"/>
      <c r="H56" s="141"/>
      <c r="I56" s="140">
        <v>1110668</v>
      </c>
      <c r="J56" s="141"/>
      <c r="K56" s="141"/>
      <c r="L56" s="113"/>
      <c r="M56" s="140">
        <f>F56+I56</f>
        <v>10011991</v>
      </c>
      <c r="N56" s="141"/>
      <c r="O56" s="1"/>
      <c r="P56" s="115"/>
      <c r="Q56" s="116"/>
      <c r="R56" s="113"/>
      <c r="S56" s="114" t="s">
        <v>73</v>
      </c>
      <c r="T56" s="114"/>
      <c r="U56" s="140">
        <v>8859739.1899999995</v>
      </c>
      <c r="V56" s="141"/>
      <c r="W56" s="141"/>
      <c r="X56" s="113"/>
      <c r="Y56" s="146">
        <f>I65</f>
        <v>1142854.1099999999</v>
      </c>
      <c r="Z56" s="143"/>
      <c r="AA56" s="1"/>
      <c r="AB56" s="146">
        <f>+Y56+U56</f>
        <v>10002593.299999999</v>
      </c>
      <c r="AC56" s="143"/>
      <c r="AD56" s="143"/>
      <c r="AE56" s="109"/>
    </row>
    <row r="57" spans="1:31" ht="17.25" customHeight="1" x14ac:dyDescent="0.2">
      <c r="A57" s="35"/>
      <c r="B57" s="81" t="s">
        <v>74</v>
      </c>
      <c r="C57" s="57"/>
      <c r="D57" s="81"/>
      <c r="E57" s="107"/>
      <c r="F57" s="78"/>
      <c r="G57" s="78"/>
      <c r="H57" s="117"/>
      <c r="I57" s="112"/>
      <c r="J57" s="112"/>
      <c r="K57" s="113"/>
      <c r="L57" s="113"/>
      <c r="M57" s="117"/>
      <c r="N57" s="117"/>
      <c r="O57" s="1"/>
      <c r="P57" s="115"/>
      <c r="Q57" s="116"/>
      <c r="R57" s="113"/>
      <c r="S57" s="189" t="s">
        <v>75</v>
      </c>
      <c r="T57" s="141"/>
      <c r="U57" s="147">
        <f>+U55-U56</f>
        <v>-1363739.1899999995</v>
      </c>
      <c r="V57" s="148"/>
      <c r="W57" s="148"/>
      <c r="X57" s="113"/>
      <c r="Y57" s="147">
        <f>Y55-Y56</f>
        <v>-172854.10999999987</v>
      </c>
      <c r="Z57" s="148"/>
      <c r="AA57" s="1"/>
      <c r="AB57" s="147">
        <f>+AB55-AB56</f>
        <v>-1536593.2999999989</v>
      </c>
      <c r="AC57" s="148"/>
      <c r="AD57" s="148"/>
      <c r="AE57" s="109"/>
    </row>
    <row r="58" spans="1:31" ht="17.25" customHeight="1" x14ac:dyDescent="0.2">
      <c r="A58" s="35"/>
      <c r="B58" s="81" t="s">
        <v>76</v>
      </c>
      <c r="C58" s="57"/>
      <c r="D58" s="81"/>
      <c r="E58" s="107"/>
      <c r="F58" s="140">
        <v>62334.81</v>
      </c>
      <c r="G58" s="141"/>
      <c r="H58" s="141"/>
      <c r="I58" s="140">
        <v>10004.19</v>
      </c>
      <c r="J58" s="141"/>
      <c r="K58" s="141"/>
      <c r="L58" s="113"/>
      <c r="M58" s="140">
        <f>F58+I58</f>
        <v>72339</v>
      </c>
      <c r="N58" s="141"/>
      <c r="O58" s="1"/>
      <c r="P58" s="115"/>
      <c r="Q58" s="116"/>
      <c r="R58" s="113"/>
      <c r="S58" s="112"/>
      <c r="T58" s="112"/>
      <c r="U58" s="113"/>
      <c r="V58" s="113"/>
      <c r="W58" s="117"/>
      <c r="X58" s="113"/>
      <c r="Y58" s="1"/>
      <c r="Z58" s="1"/>
      <c r="AA58" s="1"/>
      <c r="AB58" s="1"/>
      <c r="AC58" s="78"/>
      <c r="AD58" s="81"/>
      <c r="AE58" s="109"/>
    </row>
    <row r="59" spans="1:31" ht="17.25" customHeight="1" x14ac:dyDescent="0.2">
      <c r="A59" s="35"/>
      <c r="B59" s="81" t="s">
        <v>77</v>
      </c>
      <c r="C59" s="57"/>
      <c r="D59" s="81"/>
      <c r="E59" s="107"/>
      <c r="F59" s="78"/>
      <c r="G59" s="78"/>
      <c r="H59" s="117"/>
      <c r="I59" s="112"/>
      <c r="J59" s="112"/>
      <c r="K59" s="113"/>
      <c r="L59" s="113"/>
      <c r="M59" s="117"/>
      <c r="N59" s="117"/>
      <c r="O59" s="1"/>
      <c r="P59" s="115"/>
      <c r="Q59" s="116"/>
      <c r="R59" s="113"/>
      <c r="S59" s="112"/>
      <c r="T59" s="112"/>
      <c r="U59" s="113"/>
      <c r="V59" s="113"/>
      <c r="W59" s="113"/>
      <c r="X59" s="113"/>
      <c r="Y59" s="1"/>
      <c r="Z59" s="78"/>
      <c r="AA59" s="1"/>
      <c r="AB59" s="1"/>
      <c r="AC59" s="78"/>
      <c r="AD59" s="81"/>
      <c r="AE59" s="109"/>
    </row>
    <row r="60" spans="1:31" ht="17.25" customHeight="1" x14ac:dyDescent="0.2">
      <c r="A60" s="35"/>
      <c r="B60" s="81" t="s">
        <v>78</v>
      </c>
      <c r="C60" s="57"/>
      <c r="D60" s="81"/>
      <c r="E60" s="107"/>
      <c r="F60" s="78"/>
      <c r="G60" s="78"/>
      <c r="H60" s="117"/>
      <c r="I60" s="112"/>
      <c r="J60" s="112"/>
      <c r="K60" s="113"/>
      <c r="L60" s="113"/>
      <c r="M60" s="117"/>
      <c r="N60" s="117"/>
      <c r="O60" s="1"/>
      <c r="P60" s="115"/>
      <c r="Q60" s="116"/>
      <c r="R60" s="113"/>
      <c r="S60" s="112"/>
      <c r="T60" s="112"/>
      <c r="U60" s="113"/>
      <c r="V60" s="113"/>
      <c r="W60" s="113"/>
      <c r="X60" s="113"/>
      <c r="Y60" s="1"/>
      <c r="Z60" s="78"/>
      <c r="AA60" s="1"/>
      <c r="AB60" s="1"/>
      <c r="AC60" s="78"/>
      <c r="AD60" s="81"/>
      <c r="AE60" s="109"/>
    </row>
    <row r="61" spans="1:31" ht="17.25" customHeight="1" x14ac:dyDescent="0.2">
      <c r="A61" s="35"/>
      <c r="B61" s="81" t="s">
        <v>53</v>
      </c>
      <c r="C61" s="57"/>
      <c r="D61" s="81"/>
      <c r="E61" s="107"/>
      <c r="F61" s="78"/>
      <c r="G61" s="78"/>
      <c r="H61" s="117"/>
      <c r="I61" s="112"/>
      <c r="J61" s="112"/>
      <c r="K61" s="113"/>
      <c r="L61" s="113"/>
      <c r="M61" s="117"/>
      <c r="N61" s="117"/>
      <c r="O61" s="1"/>
      <c r="P61" s="115"/>
      <c r="Q61" s="116"/>
      <c r="R61" s="113"/>
      <c r="S61" s="112"/>
      <c r="T61" s="112"/>
      <c r="U61" s="113"/>
      <c r="V61" s="113"/>
      <c r="W61" s="113"/>
      <c r="X61" s="113"/>
      <c r="Y61" s="78"/>
      <c r="Z61" s="1"/>
      <c r="AA61" s="1"/>
      <c r="AB61" s="1"/>
      <c r="AC61" s="1"/>
      <c r="AD61" s="1"/>
      <c r="AE61" s="109"/>
    </row>
    <row r="62" spans="1:31" ht="17.25" customHeight="1" x14ac:dyDescent="0.2">
      <c r="A62" s="35"/>
      <c r="B62" s="57" t="s">
        <v>119</v>
      </c>
      <c r="C62" s="57"/>
      <c r="D62" s="81"/>
      <c r="E62" s="1"/>
      <c r="F62" s="78"/>
      <c r="G62" s="78"/>
      <c r="H62" s="117"/>
      <c r="I62" s="112"/>
      <c r="J62" s="112"/>
      <c r="K62" s="113"/>
      <c r="L62" s="113"/>
      <c r="M62" s="117"/>
      <c r="N62" s="117"/>
      <c r="O62" s="1"/>
      <c r="P62" s="115"/>
      <c r="Q62" s="116"/>
      <c r="R62" s="113"/>
      <c r="S62" s="112"/>
      <c r="T62" s="112"/>
      <c r="U62" s="113"/>
      <c r="V62" s="113"/>
      <c r="W62" s="113"/>
      <c r="X62" s="113"/>
      <c r="Y62" s="1"/>
      <c r="Z62" s="1"/>
      <c r="AA62" s="1"/>
      <c r="AB62" s="1"/>
      <c r="AC62" s="1"/>
      <c r="AD62" s="1"/>
      <c r="AE62" s="109"/>
    </row>
    <row r="63" spans="1:31" ht="17.25" customHeight="1" x14ac:dyDescent="0.2">
      <c r="A63" s="35"/>
      <c r="B63" s="57" t="s">
        <v>80</v>
      </c>
      <c r="C63" s="57"/>
      <c r="D63" s="81"/>
      <c r="E63" s="107"/>
      <c r="F63" s="140">
        <v>8963657.8100000005</v>
      </c>
      <c r="G63" s="141"/>
      <c r="H63" s="141"/>
      <c r="I63" s="140">
        <f>I58+I56</f>
        <v>1120672.19</v>
      </c>
      <c r="J63" s="141"/>
      <c r="K63" s="141"/>
      <c r="L63" s="114"/>
      <c r="M63" s="140">
        <f t="shared" ref="M63:M66" si="41">F63+I63</f>
        <v>10084330</v>
      </c>
      <c r="N63" s="141"/>
      <c r="O63" s="1"/>
      <c r="P63" s="115"/>
      <c r="Q63" s="116"/>
      <c r="R63" s="114"/>
      <c r="S63" s="114"/>
      <c r="T63" s="114"/>
      <c r="U63" s="114"/>
      <c r="V63" s="114"/>
      <c r="W63" s="114"/>
      <c r="X63" s="114"/>
      <c r="Y63" s="1"/>
      <c r="Z63" s="1"/>
      <c r="AA63" s="1"/>
      <c r="AB63" s="1"/>
      <c r="AC63" s="1"/>
      <c r="AD63" s="1"/>
      <c r="AE63" s="109"/>
    </row>
    <row r="64" spans="1:31" ht="17.25" customHeight="1" x14ac:dyDescent="0.2">
      <c r="A64" s="35"/>
      <c r="B64" s="57" t="s">
        <v>120</v>
      </c>
      <c r="C64" s="57"/>
      <c r="D64" s="81"/>
      <c r="E64" s="107"/>
      <c r="F64" s="140">
        <v>0.35</v>
      </c>
      <c r="G64" s="141"/>
      <c r="H64" s="141"/>
      <c r="I64" s="140">
        <v>0</v>
      </c>
      <c r="J64" s="141"/>
      <c r="K64" s="141"/>
      <c r="L64" s="118"/>
      <c r="M64" s="140">
        <f t="shared" si="41"/>
        <v>0.35</v>
      </c>
      <c r="N64" s="141"/>
      <c r="O64" s="1"/>
      <c r="P64" s="115"/>
      <c r="Q64" s="116"/>
      <c r="R64" s="118"/>
      <c r="S64" s="114"/>
      <c r="T64" s="121"/>
      <c r="U64" s="118"/>
      <c r="V64" s="118"/>
      <c r="W64" s="118"/>
      <c r="X64" s="118"/>
      <c r="Y64" s="1"/>
      <c r="Z64" s="1"/>
      <c r="AA64" s="1"/>
      <c r="AB64" s="1"/>
      <c r="AC64" s="1"/>
      <c r="AD64" s="1"/>
      <c r="AE64" s="109"/>
    </row>
    <row r="65" spans="1:31" ht="17.25" customHeight="1" x14ac:dyDescent="0.2">
      <c r="A65" s="35"/>
      <c r="B65" s="81" t="s">
        <v>84</v>
      </c>
      <c r="C65" s="81"/>
      <c r="D65" s="81"/>
      <c r="E65" s="107"/>
      <c r="F65" s="140">
        <v>8859739.1899999995</v>
      </c>
      <c r="G65" s="141"/>
      <c r="H65" s="141"/>
      <c r="I65" s="140">
        <f>SUM(AD27:AD29)</f>
        <v>1142854.1099999999</v>
      </c>
      <c r="J65" s="141"/>
      <c r="K65" s="141"/>
      <c r="L65" s="118"/>
      <c r="M65" s="140">
        <f t="shared" si="41"/>
        <v>10002593.299999999</v>
      </c>
      <c r="N65" s="141"/>
      <c r="O65" s="1"/>
      <c r="P65" s="115"/>
      <c r="Q65" s="116"/>
      <c r="R65" s="118"/>
      <c r="S65" s="114"/>
      <c r="T65" s="121"/>
      <c r="U65" s="118"/>
      <c r="V65" s="118"/>
      <c r="W65" s="118"/>
      <c r="X65" s="118"/>
      <c r="Y65" s="1"/>
      <c r="Z65" s="1"/>
      <c r="AA65" s="1"/>
      <c r="AB65" s="1"/>
      <c r="AC65" s="1"/>
      <c r="AD65" s="1"/>
      <c r="AE65" s="109"/>
    </row>
    <row r="66" spans="1:31" ht="17.25" customHeight="1" x14ac:dyDescent="0.2">
      <c r="A66" s="35"/>
      <c r="B66" s="57" t="s">
        <v>85</v>
      </c>
      <c r="C66" s="57"/>
      <c r="D66" s="57"/>
      <c r="E66" s="107"/>
      <c r="F66" s="140">
        <v>103918.27</v>
      </c>
      <c r="G66" s="141"/>
      <c r="H66" s="141"/>
      <c r="I66" s="140">
        <f>I63-I64-I65</f>
        <v>-22181.919999999925</v>
      </c>
      <c r="J66" s="141"/>
      <c r="K66" s="141"/>
      <c r="L66" s="78"/>
      <c r="M66" s="140">
        <f t="shared" si="41"/>
        <v>81736.350000000079</v>
      </c>
      <c r="N66" s="141"/>
      <c r="O66" s="1"/>
      <c r="P66" s="115"/>
      <c r="Q66" s="116"/>
      <c r="R66" s="118"/>
      <c r="S66" s="114"/>
      <c r="T66" s="114"/>
      <c r="U66" s="118"/>
      <c r="V66" s="114"/>
      <c r="W66" s="118"/>
      <c r="X66" s="118"/>
      <c r="Y66" s="1"/>
      <c r="Z66" s="1"/>
      <c r="AA66" s="1"/>
      <c r="AB66" s="1"/>
      <c r="AC66" s="1"/>
      <c r="AD66" s="1"/>
      <c r="AE66" s="109"/>
    </row>
    <row r="67" spans="1:31" ht="17.25" customHeight="1" x14ac:dyDescent="0.2">
      <c r="A67" s="35"/>
      <c r="B67" s="57"/>
      <c r="C67" s="57"/>
      <c r="D67" s="57"/>
      <c r="E67" s="107"/>
      <c r="F67" s="1"/>
      <c r="G67" s="1"/>
      <c r="H67" s="122"/>
      <c r="I67" s="123"/>
      <c r="J67" s="123"/>
      <c r="K67" s="105"/>
      <c r="L67" s="105"/>
      <c r="M67" s="105"/>
      <c r="N67" s="105"/>
      <c r="O67" s="57"/>
      <c r="P67" s="115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9"/>
    </row>
    <row r="68" spans="1:31" ht="17.25" customHeight="1" x14ac:dyDescent="0.2">
      <c r="A68" s="35"/>
      <c r="B68" s="57" t="s">
        <v>86</v>
      </c>
      <c r="C68" s="57"/>
      <c r="D68" s="57"/>
      <c r="E68" s="107"/>
      <c r="F68" s="78"/>
      <c r="G68" s="1"/>
      <c r="H68" s="122"/>
      <c r="I68" s="172"/>
      <c r="J68" s="141"/>
      <c r="K68" s="141"/>
      <c r="L68" s="107"/>
      <c r="M68" s="107"/>
      <c r="N68" s="105"/>
      <c r="O68" s="57"/>
      <c r="P68" s="125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9"/>
    </row>
    <row r="69" spans="1:31" ht="17.25" customHeight="1" x14ac:dyDescent="0.2">
      <c r="A69" s="35"/>
      <c r="B69" s="124" t="s">
        <v>87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5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9"/>
    </row>
    <row r="70" spans="1:31" ht="17.25" customHeight="1" x14ac:dyDescent="0.2">
      <c r="A70" s="82"/>
      <c r="B70" s="81"/>
      <c r="C70" s="81"/>
      <c r="D70" s="81"/>
      <c r="E70" s="81"/>
      <c r="F70" s="127" t="s">
        <v>88</v>
      </c>
      <c r="G70" s="128"/>
      <c r="H70" s="128"/>
      <c r="I70" s="127"/>
      <c r="J70" s="127"/>
      <c r="K70" s="127"/>
      <c r="L70" s="127"/>
      <c r="M70" s="127"/>
      <c r="N70" s="129"/>
      <c r="O70" s="127"/>
      <c r="P70" s="127"/>
      <c r="Q70" s="127"/>
      <c r="R70" s="127"/>
      <c r="S70" s="127"/>
      <c r="T70" s="127" t="s">
        <v>89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9"/>
    </row>
    <row r="71" spans="1:31" ht="17.25" customHeight="1" x14ac:dyDescent="0.2">
      <c r="A71" s="82"/>
      <c r="B71" s="81"/>
      <c r="C71" s="81"/>
      <c r="D71" s="81"/>
      <c r="E71" s="81"/>
      <c r="F71" s="127"/>
      <c r="G71" s="128"/>
      <c r="H71" s="128"/>
      <c r="I71" s="127"/>
      <c r="J71" s="127"/>
      <c r="K71" s="127"/>
      <c r="L71" s="127"/>
      <c r="M71" s="127"/>
      <c r="N71" s="129"/>
      <c r="O71" s="127"/>
      <c r="P71" s="127"/>
      <c r="Q71" s="127"/>
      <c r="R71" s="127"/>
      <c r="S71" s="127"/>
      <c r="T71" s="127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9"/>
    </row>
    <row r="72" spans="1:31" ht="17.25" customHeight="1" x14ac:dyDescent="0.25">
      <c r="A72" s="82"/>
      <c r="B72" s="1"/>
      <c r="C72" s="1"/>
      <c r="D72" s="1"/>
      <c r="E72" s="1"/>
      <c r="F72" s="174" t="s">
        <v>121</v>
      </c>
      <c r="G72" s="143"/>
      <c r="H72" s="143"/>
      <c r="I72" s="143"/>
      <c r="J72" s="143"/>
      <c r="K72" s="1"/>
      <c r="L72" s="1"/>
      <c r="M72" s="1"/>
      <c r="N72" s="1"/>
      <c r="O72" s="1"/>
      <c r="P72" s="1"/>
      <c r="Q72" s="1"/>
      <c r="R72" s="1"/>
      <c r="S72" s="1"/>
      <c r="T72" s="174" t="s">
        <v>122</v>
      </c>
      <c r="U72" s="143"/>
      <c r="V72" s="143"/>
      <c r="W72" s="143"/>
      <c r="X72" s="143"/>
      <c r="Y72" s="1"/>
      <c r="Z72" s="1"/>
      <c r="AA72" s="1"/>
      <c r="AB72" s="1"/>
      <c r="AC72" s="1"/>
      <c r="AD72" s="1"/>
      <c r="AE72" s="109"/>
    </row>
    <row r="73" spans="1:31" ht="17.25" customHeight="1" x14ac:dyDescent="0.25">
      <c r="A73" s="82"/>
      <c r="B73" s="1"/>
      <c r="C73" s="1"/>
      <c r="D73" s="1"/>
      <c r="E73" s="1"/>
      <c r="F73" s="175" t="s">
        <v>114</v>
      </c>
      <c r="G73" s="145"/>
      <c r="H73" s="145"/>
      <c r="I73" s="145"/>
      <c r="J73" s="145"/>
      <c r="K73" s="1"/>
      <c r="L73" s="1"/>
      <c r="M73" s="1"/>
      <c r="N73" s="1"/>
      <c r="O73" s="1"/>
      <c r="P73" s="3"/>
      <c r="Q73" s="3"/>
      <c r="R73" s="3"/>
      <c r="S73" s="3"/>
      <c r="T73" s="175" t="s">
        <v>116</v>
      </c>
      <c r="U73" s="145"/>
      <c r="V73" s="145"/>
      <c r="W73" s="145"/>
      <c r="X73" s="145"/>
      <c r="Y73" s="1"/>
      <c r="Z73" s="1"/>
      <c r="AA73" s="1"/>
      <c r="AB73" s="1"/>
      <c r="AC73" s="1"/>
      <c r="AD73" s="1"/>
      <c r="AE73" s="109"/>
    </row>
    <row r="74" spans="1:31" ht="17.25" customHeight="1" x14ac:dyDescent="0.2">
      <c r="A74" s="130"/>
      <c r="B74" s="131"/>
      <c r="C74" s="131"/>
      <c r="D74" s="131"/>
      <c r="E74" s="131"/>
      <c r="F74" s="176" t="s">
        <v>100</v>
      </c>
      <c r="G74" s="166"/>
      <c r="H74" s="166"/>
      <c r="I74" s="166"/>
      <c r="J74" s="166"/>
      <c r="K74" s="131"/>
      <c r="L74" s="131"/>
      <c r="M74" s="131"/>
      <c r="N74" s="131"/>
      <c r="O74" s="131"/>
      <c r="P74" s="131"/>
      <c r="Q74" s="131"/>
      <c r="R74" s="131"/>
      <c r="S74" s="131"/>
      <c r="T74" s="176" t="s">
        <v>100</v>
      </c>
      <c r="U74" s="166"/>
      <c r="V74" s="166"/>
      <c r="W74" s="166"/>
      <c r="X74" s="166"/>
      <c r="Y74" s="131"/>
      <c r="Z74" s="131"/>
      <c r="AA74" s="131"/>
      <c r="AB74" s="131"/>
      <c r="AC74" s="131"/>
      <c r="AD74" s="131"/>
      <c r="AE74" s="132"/>
    </row>
    <row r="75" spans="1:31" ht="12.75" customHeight="1" x14ac:dyDescent="0.2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</row>
    <row r="76" spans="1:31" ht="12.75" customHeight="1" x14ac:dyDescent="0.2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</row>
    <row r="77" spans="1:31" ht="12.75" customHeight="1" x14ac:dyDescent="0.2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</row>
    <row r="78" spans="1:31" ht="12.75" customHeight="1" x14ac:dyDescent="0.2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</row>
    <row r="79" spans="1:31" ht="12.75" customHeight="1" x14ac:dyDescent="0.2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31" ht="12.75" customHeight="1" x14ac:dyDescent="0.2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</row>
    <row r="81" spans="1:31" ht="12.75" customHeight="1" x14ac:dyDescent="0.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</row>
    <row r="82" spans="1:31" ht="12.75" customHeight="1" x14ac:dyDescent="0.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</row>
    <row r="83" spans="1:31" ht="12.75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ht="12.75" customHeight="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</row>
    <row r="85" spans="1:31" ht="12.75" customHeight="1" x14ac:dyDescent="0.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</row>
    <row r="86" spans="1:31" ht="12.75" customHeigh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</row>
    <row r="87" spans="1:31" ht="12.75" customHeigh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</row>
    <row r="88" spans="1:31" ht="12.75" customHeight="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</row>
    <row r="89" spans="1:31" ht="12.75" customHeight="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</row>
    <row r="90" spans="1:31" ht="12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</row>
    <row r="91" spans="1:31" ht="12.75" customHeight="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</row>
    <row r="92" spans="1:31" ht="12.7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</row>
    <row r="93" spans="1:31" ht="12.7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</row>
    <row r="94" spans="1:31" ht="12.75" customHeight="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</row>
    <row r="95" spans="1:31" ht="12.75" customHeight="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</row>
    <row r="96" spans="1:31" ht="12.75" customHeight="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</row>
    <row r="97" spans="1:31" ht="12.75" customHeight="1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</row>
    <row r="98" spans="1:31" ht="12.75" customHeight="1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</row>
    <row r="99" spans="1:31" ht="12.75" customHeight="1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</row>
    <row r="100" spans="1:31" ht="12.75" customHeight="1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</row>
    <row r="101" spans="1:31" ht="12.75" customHeight="1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</row>
    <row r="102" spans="1:31" ht="12.75" customHeight="1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</row>
    <row r="103" spans="1:31" ht="12.75" customHeight="1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</row>
    <row r="104" spans="1:31" ht="12.75" customHeight="1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</row>
    <row r="105" spans="1:31" ht="12.75" customHeight="1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</row>
    <row r="106" spans="1:31" ht="12.75" customHeight="1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</row>
    <row r="107" spans="1:31" ht="12.75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</row>
    <row r="108" spans="1:31" ht="12.75" customHeight="1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</row>
    <row r="109" spans="1:31" ht="12.75" customHeight="1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</row>
    <row r="110" spans="1:31" ht="12.75" customHeight="1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</row>
    <row r="111" spans="1:31" ht="12.75" customHeight="1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</row>
    <row r="112" spans="1:31" ht="12.75" customHeight="1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</row>
    <row r="113" spans="1:31" ht="12.75" customHeight="1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1:31" ht="12.75" customHeight="1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1:31" ht="12.75" customHeight="1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31" ht="12.75" customHeight="1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31" ht="12.75" customHeight="1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31" ht="12.75" customHeight="1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31" ht="12.75" customHeight="1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31" ht="12.75" customHeight="1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31" ht="12.75" customHeight="1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31" ht="12.75" customHeight="1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</row>
    <row r="123" spans="1:31" ht="12.75" customHeight="1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31" ht="12.75" customHeight="1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31" ht="12.75" customHeight="1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31" ht="12.75" customHeight="1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31" ht="12.75" customHeight="1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31" ht="12.75" customHeight="1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2.75" customHeight="1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</row>
    <row r="130" spans="1:31" ht="12.75" customHeight="1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31" ht="12.75" customHeight="1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</row>
    <row r="132" spans="1:31" ht="12.75" customHeight="1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</row>
    <row r="133" spans="1:31" ht="12.75" customHeight="1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</row>
    <row r="134" spans="1:31" ht="12.75" customHeight="1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</row>
    <row r="135" spans="1:31" ht="12.75" customHeight="1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</row>
    <row r="136" spans="1:31" ht="12.75" customHeight="1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</row>
    <row r="137" spans="1:31" ht="12.75" customHeight="1" x14ac:dyDescent="0.2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</row>
    <row r="138" spans="1:31" ht="12.75" customHeight="1" x14ac:dyDescent="0.2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</row>
    <row r="139" spans="1:31" ht="12.75" customHeight="1" x14ac:dyDescent="0.2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</row>
    <row r="140" spans="1:31" ht="12.75" customHeight="1" x14ac:dyDescent="0.2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</row>
    <row r="141" spans="1:31" ht="12.75" customHeight="1" x14ac:dyDescent="0.2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</row>
    <row r="142" spans="1:31" ht="12.75" customHeight="1" x14ac:dyDescent="0.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1" ht="12.75" customHeight="1" x14ac:dyDescent="0.2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</row>
    <row r="144" spans="1:31" ht="12.75" customHeight="1" x14ac:dyDescent="0.2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</row>
    <row r="145" spans="1:31" ht="12.75" customHeight="1" x14ac:dyDescent="0.2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</row>
    <row r="146" spans="1:31" ht="12.75" customHeight="1" x14ac:dyDescent="0.2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</row>
    <row r="147" spans="1:31" ht="12.75" customHeight="1" x14ac:dyDescent="0.2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</row>
    <row r="148" spans="1:31" ht="12.75" customHeight="1" x14ac:dyDescent="0.2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</row>
    <row r="149" spans="1:31" ht="12.75" customHeight="1" x14ac:dyDescent="0.2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</row>
    <row r="150" spans="1:31" ht="12.75" customHeight="1" x14ac:dyDescent="0.2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</row>
    <row r="151" spans="1:31" ht="12.75" customHeight="1" x14ac:dyDescent="0.2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</row>
    <row r="152" spans="1:31" ht="12.75" customHeight="1" x14ac:dyDescent="0.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</row>
    <row r="153" spans="1:31" ht="12.75" customHeight="1" x14ac:dyDescent="0.2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</row>
    <row r="154" spans="1:31" ht="12.75" customHeight="1" x14ac:dyDescent="0.2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</row>
    <row r="155" spans="1:31" ht="12.75" customHeight="1" x14ac:dyDescent="0.2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</row>
    <row r="156" spans="1:31" ht="12.75" customHeight="1" x14ac:dyDescent="0.2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</row>
    <row r="157" spans="1:31" ht="12.75" customHeight="1" x14ac:dyDescent="0.2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</row>
    <row r="158" spans="1:31" ht="12.75" customHeight="1" x14ac:dyDescent="0.2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31" ht="12.75" customHeight="1" x14ac:dyDescent="0.2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</row>
    <row r="160" spans="1:31" ht="12.75" customHeight="1" x14ac:dyDescent="0.2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</row>
    <row r="161" spans="1:31" ht="12.75" customHeight="1" x14ac:dyDescent="0.2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</row>
    <row r="162" spans="1:31" ht="12.75" customHeight="1" x14ac:dyDescent="0.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</row>
    <row r="163" spans="1:31" ht="12.75" customHeight="1" x14ac:dyDescent="0.2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</row>
    <row r="164" spans="1:31" ht="12.75" customHeight="1" x14ac:dyDescent="0.2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</row>
    <row r="165" spans="1:31" ht="12.75" customHeight="1" x14ac:dyDescent="0.2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</row>
    <row r="166" spans="1:31" ht="12.75" customHeight="1" x14ac:dyDescent="0.2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</row>
    <row r="167" spans="1:31" ht="12.75" customHeight="1" x14ac:dyDescent="0.2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</row>
    <row r="168" spans="1:31" ht="12.75" customHeight="1" x14ac:dyDescent="0.2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</row>
    <row r="169" spans="1:31" ht="12.75" customHeight="1" x14ac:dyDescent="0.2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</row>
    <row r="170" spans="1:31" ht="12.75" customHeight="1" x14ac:dyDescent="0.2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</row>
    <row r="171" spans="1:31" ht="12.75" customHeight="1" x14ac:dyDescent="0.2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</row>
    <row r="172" spans="1:31" ht="12.75" customHeight="1" x14ac:dyDescent="0.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</row>
    <row r="173" spans="1:31" ht="12.75" customHeight="1" x14ac:dyDescent="0.2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</row>
    <row r="174" spans="1:31" ht="12.75" customHeight="1" x14ac:dyDescent="0.2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</row>
    <row r="175" spans="1:31" ht="12.75" customHeight="1" x14ac:dyDescent="0.2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</row>
    <row r="176" spans="1:31" ht="12.75" customHeight="1" x14ac:dyDescent="0.2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</row>
    <row r="177" spans="1:31" ht="12.75" customHeight="1" x14ac:dyDescent="0.2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</row>
    <row r="178" spans="1:31" ht="12.75" customHeight="1" x14ac:dyDescent="0.2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</row>
    <row r="179" spans="1:31" ht="12.75" customHeight="1" x14ac:dyDescent="0.2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</row>
    <row r="180" spans="1:31" ht="12.75" customHeight="1" x14ac:dyDescent="0.2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</row>
    <row r="181" spans="1:31" ht="12.75" customHeight="1" x14ac:dyDescent="0.2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</row>
    <row r="182" spans="1:31" ht="12.75" customHeigh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</row>
    <row r="183" spans="1:31" ht="12.75" customHeight="1" x14ac:dyDescent="0.2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</row>
    <row r="184" spans="1:31" ht="12.75" customHeight="1" x14ac:dyDescent="0.2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</row>
    <row r="185" spans="1:31" ht="12.75" customHeight="1" x14ac:dyDescent="0.2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</row>
    <row r="186" spans="1:31" ht="12.75" customHeight="1" x14ac:dyDescent="0.2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</row>
    <row r="187" spans="1:31" ht="12.75" customHeight="1" x14ac:dyDescent="0.2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</row>
    <row r="188" spans="1:31" ht="12.75" customHeight="1" x14ac:dyDescent="0.2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</row>
    <row r="189" spans="1:31" ht="12.7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</row>
    <row r="190" spans="1:31" ht="12.75" customHeight="1" x14ac:dyDescent="0.2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</row>
    <row r="191" spans="1:31" ht="12.75" customHeight="1" x14ac:dyDescent="0.2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</row>
    <row r="192" spans="1:31" ht="12.75" customHeight="1" x14ac:dyDescent="0.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</row>
    <row r="193" spans="1:31" ht="12.75" customHeight="1" x14ac:dyDescent="0.2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</row>
    <row r="194" spans="1:31" ht="12.75" customHeight="1" x14ac:dyDescent="0.2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</row>
    <row r="195" spans="1:31" ht="12.75" customHeight="1" x14ac:dyDescent="0.2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</row>
    <row r="196" spans="1:31" ht="12.75" customHeight="1" x14ac:dyDescent="0.2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</row>
    <row r="197" spans="1:31" ht="12.75" customHeight="1" x14ac:dyDescent="0.2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</row>
    <row r="198" spans="1:31" ht="12.75" customHeight="1" x14ac:dyDescent="0.2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</row>
    <row r="199" spans="1:31" ht="12.75" customHeight="1" x14ac:dyDescent="0.2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</row>
    <row r="200" spans="1:31" ht="12.75" customHeight="1" x14ac:dyDescent="0.2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</row>
    <row r="201" spans="1:31" ht="12.75" customHeight="1" x14ac:dyDescent="0.2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</row>
    <row r="202" spans="1:31" ht="12.75" customHeight="1" x14ac:dyDescent="0.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</row>
    <row r="203" spans="1:31" ht="12.75" customHeight="1" x14ac:dyDescent="0.2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</row>
    <row r="204" spans="1:31" ht="12.75" customHeight="1" x14ac:dyDescent="0.2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</row>
    <row r="205" spans="1:31" ht="12.75" customHeight="1" x14ac:dyDescent="0.2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</row>
    <row r="206" spans="1:31" ht="12.75" customHeight="1" x14ac:dyDescent="0.2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</row>
    <row r="207" spans="1:31" ht="12.75" customHeight="1" x14ac:dyDescent="0.2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</row>
    <row r="208" spans="1:31" ht="12.75" customHeight="1" x14ac:dyDescent="0.2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</row>
    <row r="209" spans="1:31" ht="12.75" customHeight="1" x14ac:dyDescent="0.2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</row>
    <row r="210" spans="1:31" ht="12.75" customHeight="1" x14ac:dyDescent="0.2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</row>
    <row r="211" spans="1:31" ht="12.75" customHeight="1" x14ac:dyDescent="0.2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</row>
    <row r="212" spans="1:31" ht="12.75" customHeight="1" x14ac:dyDescent="0.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</row>
    <row r="213" spans="1:31" ht="12.75" customHeight="1" x14ac:dyDescent="0.2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</row>
    <row r="214" spans="1:31" ht="12.75" customHeight="1" x14ac:dyDescent="0.2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</row>
    <row r="215" spans="1:31" ht="12.75" customHeight="1" x14ac:dyDescent="0.2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</row>
    <row r="216" spans="1:31" ht="12.75" customHeight="1" x14ac:dyDescent="0.2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</row>
    <row r="217" spans="1:31" ht="12.75" customHeight="1" x14ac:dyDescent="0.2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</row>
    <row r="218" spans="1:31" ht="12.75" customHeight="1" x14ac:dyDescent="0.2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</row>
    <row r="219" spans="1:31" ht="12.75" customHeight="1" x14ac:dyDescent="0.2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</row>
    <row r="220" spans="1:31" ht="12.75" customHeight="1" x14ac:dyDescent="0.2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</row>
    <row r="221" spans="1:31" ht="12.75" customHeight="1" x14ac:dyDescent="0.2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</row>
    <row r="222" spans="1:31" ht="12.75" customHeight="1" x14ac:dyDescent="0.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</row>
    <row r="223" spans="1:31" ht="12.75" customHeight="1" x14ac:dyDescent="0.2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</row>
    <row r="224" spans="1:31" ht="12.75" customHeight="1" x14ac:dyDescent="0.2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</row>
    <row r="225" spans="1:31" ht="12.75" customHeight="1" x14ac:dyDescent="0.2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</row>
    <row r="226" spans="1:31" ht="12.75" customHeight="1" x14ac:dyDescent="0.2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</row>
    <row r="227" spans="1:31" ht="12.75" customHeight="1" x14ac:dyDescent="0.2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</row>
    <row r="228" spans="1:31" ht="12.75" customHeight="1" x14ac:dyDescent="0.2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</row>
    <row r="229" spans="1:31" ht="12.75" customHeight="1" x14ac:dyDescent="0.2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</row>
    <row r="230" spans="1:31" ht="12.75" customHeight="1" x14ac:dyDescent="0.2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</row>
    <row r="231" spans="1:31" ht="12.75" customHeight="1" x14ac:dyDescent="0.2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</row>
    <row r="232" spans="1:31" ht="12.75" customHeight="1" x14ac:dyDescent="0.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</row>
    <row r="233" spans="1:31" ht="12.75" customHeight="1" x14ac:dyDescent="0.2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</row>
    <row r="234" spans="1:31" ht="12.75" customHeight="1" x14ac:dyDescent="0.2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</row>
    <row r="235" spans="1:31" ht="12.75" customHeight="1" x14ac:dyDescent="0.2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</row>
    <row r="236" spans="1:31" ht="12.75" customHeight="1" x14ac:dyDescent="0.2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</row>
    <row r="237" spans="1:31" ht="12.75" customHeight="1" x14ac:dyDescent="0.2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</row>
    <row r="238" spans="1:31" ht="12.7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</row>
    <row r="239" spans="1:31" ht="12.7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</row>
    <row r="240" spans="1:31" ht="12.7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</row>
    <row r="241" spans="1:31" ht="12.7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</row>
    <row r="242" spans="1:31" ht="12.7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</row>
    <row r="243" spans="1:31" ht="12.7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</row>
    <row r="244" spans="1:31" ht="12.75" customHeight="1" x14ac:dyDescent="0.2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</row>
    <row r="245" spans="1:31" ht="12.75" customHeight="1" x14ac:dyDescent="0.2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</row>
    <row r="246" spans="1:31" ht="12.75" customHeight="1" x14ac:dyDescent="0.2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</row>
    <row r="247" spans="1:31" ht="12.75" customHeight="1" x14ac:dyDescent="0.2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</row>
    <row r="248" spans="1:31" ht="12.75" customHeight="1" x14ac:dyDescent="0.2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</row>
    <row r="249" spans="1:31" ht="12.75" customHeight="1" x14ac:dyDescent="0.2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</row>
    <row r="250" spans="1:31" ht="12.75" customHeight="1" x14ac:dyDescent="0.2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</row>
    <row r="251" spans="1:31" ht="12.75" customHeight="1" x14ac:dyDescent="0.2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</row>
    <row r="252" spans="1:31" ht="12.75" customHeight="1" x14ac:dyDescent="0.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</row>
    <row r="253" spans="1:31" ht="12.75" customHeight="1" x14ac:dyDescent="0.2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</row>
    <row r="254" spans="1:31" ht="12.75" customHeight="1" x14ac:dyDescent="0.2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</row>
    <row r="255" spans="1:31" ht="12.75" customHeight="1" x14ac:dyDescent="0.2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</row>
    <row r="256" spans="1:31" ht="12.75" customHeight="1" x14ac:dyDescent="0.2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</row>
    <row r="257" spans="1:31" ht="12.75" customHeight="1" x14ac:dyDescent="0.2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</row>
    <row r="258" spans="1:31" ht="12.75" customHeight="1" x14ac:dyDescent="0.2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</row>
    <row r="259" spans="1:31" ht="12.75" customHeight="1" x14ac:dyDescent="0.2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</row>
    <row r="260" spans="1:31" ht="12.75" customHeight="1" x14ac:dyDescent="0.2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</row>
    <row r="261" spans="1:31" ht="12.75" customHeight="1" x14ac:dyDescent="0.2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</row>
    <row r="262" spans="1:31" ht="12.75" customHeight="1" x14ac:dyDescent="0.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</row>
    <row r="263" spans="1:31" ht="12.75" customHeight="1" x14ac:dyDescent="0.2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</row>
    <row r="264" spans="1:31" ht="12.75" customHeight="1" x14ac:dyDescent="0.2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</row>
    <row r="265" spans="1:31" ht="12.75" customHeight="1" x14ac:dyDescent="0.2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</row>
    <row r="266" spans="1:31" ht="12.75" customHeight="1" x14ac:dyDescent="0.2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</row>
    <row r="267" spans="1:31" ht="12.75" customHeight="1" x14ac:dyDescent="0.2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</row>
    <row r="268" spans="1:31" ht="12.75" customHeight="1" x14ac:dyDescent="0.2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</row>
    <row r="269" spans="1:31" ht="12.75" customHeight="1" x14ac:dyDescent="0.2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</row>
    <row r="270" spans="1:31" ht="12.75" customHeight="1" x14ac:dyDescent="0.2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</row>
    <row r="271" spans="1:31" ht="12.75" customHeight="1" x14ac:dyDescent="0.2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</row>
    <row r="272" spans="1:31" ht="12.75" customHeight="1" x14ac:dyDescent="0.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</row>
    <row r="273" spans="1:31" ht="12.75" customHeight="1" x14ac:dyDescent="0.2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</row>
    <row r="274" spans="1:31" ht="12.75" customHeight="1" x14ac:dyDescent="0.2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</row>
    <row r="275" spans="1:31" ht="12.75" customHeight="1" x14ac:dyDescent="0.2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</row>
    <row r="276" spans="1:31" ht="12.75" customHeight="1" x14ac:dyDescent="0.2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</row>
    <row r="277" spans="1:31" ht="12.75" customHeight="1" x14ac:dyDescent="0.2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</row>
    <row r="278" spans="1:31" ht="12.75" customHeight="1" x14ac:dyDescent="0.2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</row>
    <row r="279" spans="1:31" ht="12.75" customHeight="1" x14ac:dyDescent="0.2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</row>
    <row r="280" spans="1:31" ht="12.75" customHeight="1" x14ac:dyDescent="0.2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</row>
    <row r="281" spans="1:31" ht="12.75" customHeight="1" x14ac:dyDescent="0.2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</row>
    <row r="282" spans="1:31" ht="12.75" customHeight="1" x14ac:dyDescent="0.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</row>
    <row r="283" spans="1:31" ht="12.75" customHeight="1" x14ac:dyDescent="0.2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</row>
    <row r="284" spans="1:31" ht="12.75" customHeight="1" x14ac:dyDescent="0.2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</row>
    <row r="285" spans="1:31" ht="12.75" customHeight="1" x14ac:dyDescent="0.2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</row>
    <row r="286" spans="1:31" ht="12.75" customHeight="1" x14ac:dyDescent="0.2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</row>
    <row r="287" spans="1:31" ht="12.75" customHeight="1" x14ac:dyDescent="0.2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</row>
    <row r="288" spans="1:31" ht="12.75" customHeight="1" x14ac:dyDescent="0.2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</row>
    <row r="289" spans="1:31" ht="12.75" customHeight="1" x14ac:dyDescent="0.2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</row>
    <row r="290" spans="1:31" ht="12.75" customHeight="1" x14ac:dyDescent="0.2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</row>
    <row r="291" spans="1:31" ht="12.75" customHeight="1" x14ac:dyDescent="0.2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</row>
    <row r="292" spans="1:31" ht="12.75" customHeight="1" x14ac:dyDescent="0.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</row>
    <row r="293" spans="1:31" ht="12.75" customHeight="1" x14ac:dyDescent="0.2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</row>
    <row r="294" spans="1:31" ht="12.75" customHeight="1" x14ac:dyDescent="0.2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</row>
    <row r="295" spans="1:31" ht="12.75" customHeight="1" x14ac:dyDescent="0.2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</row>
    <row r="296" spans="1:31" ht="12.75" customHeight="1" x14ac:dyDescent="0.2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</row>
    <row r="297" spans="1:31" ht="12.75" customHeight="1" x14ac:dyDescent="0.2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</row>
    <row r="298" spans="1:31" ht="12.75" customHeight="1" x14ac:dyDescent="0.2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</row>
    <row r="299" spans="1:31" ht="12.75" customHeight="1" x14ac:dyDescent="0.2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</row>
    <row r="300" spans="1:31" ht="12.75" customHeight="1" x14ac:dyDescent="0.2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</row>
    <row r="301" spans="1:31" ht="12.75" customHeight="1" x14ac:dyDescent="0.2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</row>
    <row r="302" spans="1:31" ht="12.75" customHeight="1" x14ac:dyDescent="0.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</row>
    <row r="303" spans="1:31" ht="12.75" customHeight="1" x14ac:dyDescent="0.2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</row>
    <row r="304" spans="1:31" ht="12.75" customHeight="1" x14ac:dyDescent="0.2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</row>
    <row r="305" spans="1:31" ht="12.75" customHeight="1" x14ac:dyDescent="0.2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</row>
    <row r="306" spans="1:31" ht="12.75" customHeight="1" x14ac:dyDescent="0.2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</row>
    <row r="307" spans="1:31" ht="12.75" customHeight="1" x14ac:dyDescent="0.2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</row>
    <row r="308" spans="1:31" ht="12.75" customHeight="1" x14ac:dyDescent="0.2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</row>
    <row r="309" spans="1:31" ht="12.75" customHeight="1" x14ac:dyDescent="0.2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</row>
    <row r="310" spans="1:31" ht="12.75" customHeight="1" x14ac:dyDescent="0.2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</row>
    <row r="311" spans="1:31" ht="12.75" customHeight="1" x14ac:dyDescent="0.2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</row>
    <row r="312" spans="1:31" ht="12.75" customHeight="1" x14ac:dyDescent="0.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</row>
    <row r="313" spans="1:31" ht="12.75" customHeight="1" x14ac:dyDescent="0.2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</row>
    <row r="314" spans="1:31" ht="12.75" customHeight="1" x14ac:dyDescent="0.2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</row>
    <row r="315" spans="1:31" ht="12.75" customHeight="1" x14ac:dyDescent="0.2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</row>
    <row r="316" spans="1:31" ht="12.75" customHeight="1" x14ac:dyDescent="0.2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</row>
    <row r="317" spans="1:31" ht="12.75" customHeight="1" x14ac:dyDescent="0.2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</row>
    <row r="318" spans="1:31" ht="12.75" customHeight="1" x14ac:dyDescent="0.2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</row>
    <row r="319" spans="1:31" ht="12.75" customHeight="1" x14ac:dyDescent="0.2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</row>
    <row r="320" spans="1:31" ht="12.75" customHeight="1" x14ac:dyDescent="0.2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</row>
    <row r="321" spans="1:31" ht="12.75" customHeight="1" x14ac:dyDescent="0.2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</row>
    <row r="322" spans="1:31" ht="12.75" customHeight="1" x14ac:dyDescent="0.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</row>
    <row r="323" spans="1:31" ht="12.75" customHeight="1" x14ac:dyDescent="0.2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</row>
    <row r="324" spans="1:31" ht="12.75" customHeight="1" x14ac:dyDescent="0.2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</row>
    <row r="325" spans="1:31" ht="12.75" customHeight="1" x14ac:dyDescent="0.2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</row>
    <row r="326" spans="1:31" ht="12.75" customHeight="1" x14ac:dyDescent="0.2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</row>
    <row r="327" spans="1:31" ht="12.75" customHeight="1" x14ac:dyDescent="0.2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</row>
    <row r="328" spans="1:31" ht="12.75" customHeight="1" x14ac:dyDescent="0.2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</row>
    <row r="329" spans="1:31" ht="12.75" customHeight="1" x14ac:dyDescent="0.2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</row>
    <row r="330" spans="1:31" ht="12.75" customHeight="1" x14ac:dyDescent="0.2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</row>
    <row r="331" spans="1:31" ht="12.75" customHeight="1" x14ac:dyDescent="0.2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</row>
    <row r="332" spans="1:31" ht="12.75" customHeight="1" x14ac:dyDescent="0.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</row>
    <row r="333" spans="1:31" ht="12.75" customHeight="1" x14ac:dyDescent="0.2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</row>
    <row r="334" spans="1:31" ht="12.75" customHeight="1" x14ac:dyDescent="0.2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</row>
    <row r="335" spans="1:31" ht="12.75" customHeight="1" x14ac:dyDescent="0.2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</row>
    <row r="336" spans="1:31" ht="12.75" customHeight="1" x14ac:dyDescent="0.2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</row>
    <row r="337" spans="1:31" ht="12.75" customHeight="1" x14ac:dyDescent="0.2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</row>
    <row r="338" spans="1:31" ht="12.75" customHeight="1" x14ac:dyDescent="0.2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</row>
    <row r="339" spans="1:31" ht="12.75" customHeight="1" x14ac:dyDescent="0.2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</row>
    <row r="340" spans="1:31" ht="12.75" customHeight="1" x14ac:dyDescent="0.2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</row>
    <row r="341" spans="1:31" ht="12.75" customHeight="1" x14ac:dyDescent="0.2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</row>
    <row r="342" spans="1:31" ht="12.75" customHeight="1" x14ac:dyDescent="0.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</row>
    <row r="343" spans="1:31" ht="12.75" customHeight="1" x14ac:dyDescent="0.2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</row>
    <row r="344" spans="1:31" ht="12.75" customHeight="1" x14ac:dyDescent="0.2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</row>
    <row r="345" spans="1:31" ht="12.75" customHeight="1" x14ac:dyDescent="0.2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</row>
    <row r="346" spans="1:31" ht="12.75" customHeight="1" x14ac:dyDescent="0.2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</row>
    <row r="347" spans="1:31" ht="12.75" customHeight="1" x14ac:dyDescent="0.2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</row>
    <row r="348" spans="1:31" ht="12.75" customHeight="1" x14ac:dyDescent="0.2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</row>
    <row r="349" spans="1:31" ht="12.75" customHeight="1" x14ac:dyDescent="0.2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</row>
    <row r="350" spans="1:31" ht="12.75" customHeight="1" x14ac:dyDescent="0.2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</row>
    <row r="351" spans="1:31" ht="12.75" customHeight="1" x14ac:dyDescent="0.2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</row>
    <row r="352" spans="1:31" ht="12.75" customHeight="1" x14ac:dyDescent="0.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</row>
    <row r="353" spans="1:31" ht="12.75" customHeight="1" x14ac:dyDescent="0.2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</row>
    <row r="354" spans="1:31" ht="12.75" customHeight="1" x14ac:dyDescent="0.2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</row>
    <row r="355" spans="1:31" ht="12.75" customHeight="1" x14ac:dyDescent="0.2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</row>
    <row r="356" spans="1:31" ht="12.75" customHeight="1" x14ac:dyDescent="0.2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</row>
    <row r="357" spans="1:31" ht="12.75" customHeight="1" x14ac:dyDescent="0.2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</row>
    <row r="358" spans="1:31" ht="12.75" customHeight="1" x14ac:dyDescent="0.2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</row>
    <row r="359" spans="1:31" ht="12.75" customHeight="1" x14ac:dyDescent="0.2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</row>
    <row r="360" spans="1:31" ht="12.75" customHeight="1" x14ac:dyDescent="0.2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</row>
    <row r="361" spans="1:31" ht="12.75" customHeight="1" x14ac:dyDescent="0.2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</row>
    <row r="362" spans="1:31" ht="12.75" customHeight="1" x14ac:dyDescent="0.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</row>
    <row r="363" spans="1:31" ht="12.75" customHeight="1" x14ac:dyDescent="0.2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</row>
    <row r="364" spans="1:31" ht="12.75" customHeight="1" x14ac:dyDescent="0.2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</row>
    <row r="365" spans="1:31" ht="12.75" customHeight="1" x14ac:dyDescent="0.2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</row>
    <row r="366" spans="1:31" ht="12.75" customHeight="1" x14ac:dyDescent="0.2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</row>
    <row r="367" spans="1:31" ht="12.75" customHeight="1" x14ac:dyDescent="0.2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</row>
    <row r="368" spans="1:31" ht="12.75" customHeight="1" x14ac:dyDescent="0.2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</row>
    <row r="369" spans="1:31" ht="12.75" customHeight="1" x14ac:dyDescent="0.2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</row>
    <row r="370" spans="1:31" ht="12.75" customHeight="1" x14ac:dyDescent="0.2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</row>
    <row r="371" spans="1:31" ht="12.75" customHeight="1" x14ac:dyDescent="0.2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</row>
    <row r="372" spans="1:31" ht="12.75" customHeight="1" x14ac:dyDescent="0.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</row>
    <row r="373" spans="1:31" ht="12.75" customHeight="1" x14ac:dyDescent="0.2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</row>
    <row r="374" spans="1:31" ht="12.75" customHeight="1" x14ac:dyDescent="0.2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</row>
    <row r="375" spans="1:31" ht="12.75" customHeight="1" x14ac:dyDescent="0.2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</row>
    <row r="376" spans="1:31" ht="12.75" customHeight="1" x14ac:dyDescent="0.2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</row>
    <row r="377" spans="1:31" ht="12.75" customHeight="1" x14ac:dyDescent="0.2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</row>
    <row r="378" spans="1:31" ht="12.75" customHeight="1" x14ac:dyDescent="0.2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</row>
    <row r="379" spans="1:31" ht="12.75" customHeight="1" x14ac:dyDescent="0.2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</row>
    <row r="380" spans="1:31" ht="12.75" customHeight="1" x14ac:dyDescent="0.2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</row>
    <row r="381" spans="1:31" ht="12.75" customHeight="1" x14ac:dyDescent="0.2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</row>
    <row r="382" spans="1:31" ht="12.75" customHeight="1" x14ac:dyDescent="0.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</row>
    <row r="383" spans="1:31" ht="12.75" customHeight="1" x14ac:dyDescent="0.2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</row>
    <row r="384" spans="1:31" ht="12.75" customHeight="1" x14ac:dyDescent="0.2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</row>
    <row r="385" spans="1:31" ht="12.75" customHeight="1" x14ac:dyDescent="0.2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</row>
    <row r="386" spans="1:31" ht="12.75" customHeight="1" x14ac:dyDescent="0.2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</row>
    <row r="387" spans="1:31" ht="12.75" customHeight="1" x14ac:dyDescent="0.2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</row>
    <row r="388" spans="1:31" ht="12.75" customHeight="1" x14ac:dyDescent="0.2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</row>
    <row r="389" spans="1:31" ht="12.75" customHeight="1" x14ac:dyDescent="0.2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</row>
    <row r="390" spans="1:31" ht="12.75" customHeight="1" x14ac:dyDescent="0.2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</row>
    <row r="391" spans="1:31" ht="12.75" customHeight="1" x14ac:dyDescent="0.2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</row>
    <row r="392" spans="1:31" ht="12.75" customHeight="1" x14ac:dyDescent="0.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</row>
    <row r="393" spans="1:31" ht="12.75" customHeight="1" x14ac:dyDescent="0.2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</row>
    <row r="394" spans="1:31" ht="12.75" customHeight="1" x14ac:dyDescent="0.2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</row>
    <row r="395" spans="1:31" ht="12.75" customHeight="1" x14ac:dyDescent="0.2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</row>
    <row r="396" spans="1:31" ht="12.75" customHeight="1" x14ac:dyDescent="0.2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</row>
    <row r="397" spans="1:31" ht="12.75" customHeight="1" x14ac:dyDescent="0.2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</row>
    <row r="398" spans="1:31" ht="12.75" customHeight="1" x14ac:dyDescent="0.2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</row>
    <row r="399" spans="1:31" ht="12.75" customHeight="1" x14ac:dyDescent="0.2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</row>
    <row r="400" spans="1:31" ht="12.75" customHeight="1" x14ac:dyDescent="0.2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</row>
    <row r="401" spans="1:31" ht="12.75" customHeight="1" x14ac:dyDescent="0.2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</row>
    <row r="402" spans="1:31" ht="12.75" customHeight="1" x14ac:dyDescent="0.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</row>
    <row r="403" spans="1:31" ht="12.75" customHeight="1" x14ac:dyDescent="0.2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</row>
    <row r="404" spans="1:31" ht="12.75" customHeight="1" x14ac:dyDescent="0.2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</row>
    <row r="405" spans="1:31" ht="12.75" customHeight="1" x14ac:dyDescent="0.2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</row>
    <row r="406" spans="1:31" ht="12.75" customHeight="1" x14ac:dyDescent="0.2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</row>
    <row r="407" spans="1:31" ht="12.75" customHeight="1" x14ac:dyDescent="0.2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</row>
    <row r="408" spans="1:31" ht="12.75" customHeight="1" x14ac:dyDescent="0.2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</row>
    <row r="409" spans="1:31" ht="12.75" customHeight="1" x14ac:dyDescent="0.2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</row>
    <row r="410" spans="1:31" ht="12.75" customHeight="1" x14ac:dyDescent="0.2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</row>
    <row r="411" spans="1:31" ht="12.75" customHeight="1" x14ac:dyDescent="0.2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</row>
    <row r="412" spans="1:31" ht="12.75" customHeight="1" x14ac:dyDescent="0.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</row>
    <row r="413" spans="1:31" ht="12.75" customHeight="1" x14ac:dyDescent="0.2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</row>
    <row r="414" spans="1:31" ht="12.75" customHeight="1" x14ac:dyDescent="0.2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</row>
    <row r="415" spans="1:31" ht="12.75" customHeight="1" x14ac:dyDescent="0.2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</row>
    <row r="416" spans="1:31" ht="12.75" customHeight="1" x14ac:dyDescent="0.2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</row>
    <row r="417" spans="1:31" ht="12.75" customHeight="1" x14ac:dyDescent="0.2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</row>
    <row r="418" spans="1:31" ht="12.75" customHeight="1" x14ac:dyDescent="0.2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</row>
    <row r="419" spans="1:31" ht="12.75" customHeight="1" x14ac:dyDescent="0.2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</row>
    <row r="420" spans="1:31" ht="12.75" customHeight="1" x14ac:dyDescent="0.2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</row>
    <row r="421" spans="1:31" ht="12.75" customHeight="1" x14ac:dyDescent="0.2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</row>
    <row r="422" spans="1:31" ht="12.75" customHeight="1" x14ac:dyDescent="0.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</row>
    <row r="423" spans="1:31" ht="12.75" customHeight="1" x14ac:dyDescent="0.2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</row>
    <row r="424" spans="1:31" ht="12.75" customHeight="1" x14ac:dyDescent="0.2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</row>
    <row r="425" spans="1:31" ht="12.75" customHeight="1" x14ac:dyDescent="0.2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</row>
    <row r="426" spans="1:31" ht="12.75" customHeight="1" x14ac:dyDescent="0.2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</row>
    <row r="427" spans="1:31" ht="12.75" customHeight="1" x14ac:dyDescent="0.2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</row>
    <row r="428" spans="1:31" ht="12.75" customHeight="1" x14ac:dyDescent="0.2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</row>
    <row r="429" spans="1:31" ht="12.75" customHeight="1" x14ac:dyDescent="0.2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</row>
    <row r="430" spans="1:31" ht="12.75" customHeight="1" x14ac:dyDescent="0.2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</row>
    <row r="431" spans="1:31" ht="12.75" customHeight="1" x14ac:dyDescent="0.2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</row>
    <row r="432" spans="1:31" ht="12.75" customHeight="1" x14ac:dyDescent="0.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</row>
    <row r="433" spans="1:31" ht="12.75" customHeight="1" x14ac:dyDescent="0.2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</row>
    <row r="434" spans="1:31" ht="12.75" customHeight="1" x14ac:dyDescent="0.2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</row>
    <row r="435" spans="1:31" ht="12.75" customHeight="1" x14ac:dyDescent="0.2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</row>
    <row r="436" spans="1:31" ht="12.75" customHeight="1" x14ac:dyDescent="0.2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</row>
    <row r="437" spans="1:31" ht="12.75" customHeight="1" x14ac:dyDescent="0.2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</row>
    <row r="438" spans="1:31" ht="12.75" customHeight="1" x14ac:dyDescent="0.2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</row>
    <row r="439" spans="1:31" ht="12.75" customHeight="1" x14ac:dyDescent="0.2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</row>
    <row r="440" spans="1:31" ht="12.75" customHeight="1" x14ac:dyDescent="0.2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</row>
    <row r="441" spans="1:31" ht="12.75" customHeight="1" x14ac:dyDescent="0.2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</row>
    <row r="442" spans="1:31" ht="12.75" customHeight="1" x14ac:dyDescent="0.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</row>
    <row r="443" spans="1:31" ht="12.75" customHeight="1" x14ac:dyDescent="0.2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</row>
    <row r="444" spans="1:31" ht="12.75" customHeight="1" x14ac:dyDescent="0.2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</row>
    <row r="445" spans="1:31" ht="12.75" customHeight="1" x14ac:dyDescent="0.2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</row>
    <row r="446" spans="1:31" ht="12.75" customHeight="1" x14ac:dyDescent="0.2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</row>
    <row r="447" spans="1:31" ht="12.75" customHeight="1" x14ac:dyDescent="0.2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</row>
    <row r="448" spans="1:31" ht="12.75" customHeight="1" x14ac:dyDescent="0.2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</row>
    <row r="449" spans="1:31" ht="12.75" customHeight="1" x14ac:dyDescent="0.2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</row>
    <row r="450" spans="1:31" ht="12.75" customHeight="1" x14ac:dyDescent="0.2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</row>
    <row r="451" spans="1:31" ht="12.75" customHeight="1" x14ac:dyDescent="0.2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</row>
    <row r="452" spans="1:31" ht="12.75" customHeight="1" x14ac:dyDescent="0.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</row>
    <row r="453" spans="1:31" ht="12.75" customHeight="1" x14ac:dyDescent="0.2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</row>
    <row r="454" spans="1:31" ht="12.75" customHeight="1" x14ac:dyDescent="0.2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</row>
    <row r="455" spans="1:31" ht="12.75" customHeight="1" x14ac:dyDescent="0.2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</row>
    <row r="456" spans="1:31" ht="12.75" customHeight="1" x14ac:dyDescent="0.2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</row>
    <row r="457" spans="1:31" ht="12.75" customHeight="1" x14ac:dyDescent="0.2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</row>
    <row r="458" spans="1:31" ht="12.75" customHeight="1" x14ac:dyDescent="0.2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</row>
    <row r="459" spans="1:31" ht="12.75" customHeight="1" x14ac:dyDescent="0.2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</row>
    <row r="460" spans="1:31" ht="12.75" customHeight="1" x14ac:dyDescent="0.2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</row>
    <row r="461" spans="1:31" ht="12.75" customHeight="1" x14ac:dyDescent="0.2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</row>
    <row r="462" spans="1:31" ht="12.75" customHeight="1" x14ac:dyDescent="0.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</row>
    <row r="463" spans="1:31" ht="12.75" customHeight="1" x14ac:dyDescent="0.2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</row>
    <row r="464" spans="1:31" ht="12.75" customHeight="1" x14ac:dyDescent="0.2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</row>
    <row r="465" spans="1:31" ht="12.75" customHeight="1" x14ac:dyDescent="0.2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</row>
    <row r="466" spans="1:31" ht="12.75" customHeight="1" x14ac:dyDescent="0.2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</row>
    <row r="467" spans="1:31" ht="12.75" customHeight="1" x14ac:dyDescent="0.2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</row>
    <row r="468" spans="1:31" ht="12.75" customHeight="1" x14ac:dyDescent="0.2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</row>
    <row r="469" spans="1:31" ht="12.75" customHeight="1" x14ac:dyDescent="0.2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</row>
    <row r="470" spans="1:31" ht="12.75" customHeight="1" x14ac:dyDescent="0.2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</row>
    <row r="471" spans="1:31" ht="12.75" customHeight="1" x14ac:dyDescent="0.2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</row>
    <row r="472" spans="1:31" ht="12.75" customHeight="1" x14ac:dyDescent="0.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</row>
    <row r="473" spans="1:31" ht="12.75" customHeight="1" x14ac:dyDescent="0.2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</row>
    <row r="474" spans="1:31" ht="12.75" customHeight="1" x14ac:dyDescent="0.2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</row>
    <row r="475" spans="1:31" ht="12.75" customHeight="1" x14ac:dyDescent="0.2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</row>
    <row r="476" spans="1:31" ht="12.75" customHeight="1" x14ac:dyDescent="0.2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</row>
    <row r="477" spans="1:31" ht="12.75" customHeight="1" x14ac:dyDescent="0.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</row>
    <row r="478" spans="1:31" ht="12.75" customHeight="1" x14ac:dyDescent="0.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</row>
    <row r="479" spans="1:31" ht="12.75" customHeight="1" x14ac:dyDescent="0.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</row>
    <row r="480" spans="1:31" ht="12.75" customHeight="1" x14ac:dyDescent="0.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</row>
    <row r="481" spans="1:31" ht="12.75" customHeight="1" x14ac:dyDescent="0.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</row>
    <row r="482" spans="1:31" ht="12.75" customHeight="1" x14ac:dyDescent="0.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</row>
    <row r="483" spans="1:31" ht="12.75" customHeight="1" x14ac:dyDescent="0.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</row>
    <row r="484" spans="1:31" ht="12.75" customHeight="1" x14ac:dyDescent="0.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</row>
    <row r="485" spans="1:31" ht="12.75" customHeight="1" x14ac:dyDescent="0.2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</row>
    <row r="486" spans="1:31" ht="12.75" customHeight="1" x14ac:dyDescent="0.2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</row>
    <row r="487" spans="1:31" ht="12.75" customHeight="1" x14ac:dyDescent="0.2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</row>
    <row r="488" spans="1:31" ht="12.75" customHeight="1" x14ac:dyDescent="0.2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</row>
    <row r="489" spans="1:31" ht="12.75" customHeight="1" x14ac:dyDescent="0.2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</row>
    <row r="490" spans="1:31" ht="12.75" customHeight="1" x14ac:dyDescent="0.2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</row>
    <row r="491" spans="1:31" ht="12.75" customHeight="1" x14ac:dyDescent="0.2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</row>
    <row r="492" spans="1:31" ht="12.75" customHeight="1" x14ac:dyDescent="0.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</row>
    <row r="493" spans="1:31" ht="12.75" customHeight="1" x14ac:dyDescent="0.2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</row>
    <row r="494" spans="1:31" ht="12.75" customHeight="1" x14ac:dyDescent="0.2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</row>
    <row r="495" spans="1:31" ht="12.75" customHeight="1" x14ac:dyDescent="0.2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</row>
    <row r="496" spans="1:31" ht="12.75" customHeight="1" x14ac:dyDescent="0.2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</row>
    <row r="497" spans="1:31" ht="12.75" customHeight="1" x14ac:dyDescent="0.2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</row>
    <row r="498" spans="1:31" ht="12.75" customHeight="1" x14ac:dyDescent="0.2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</row>
    <row r="499" spans="1:31" ht="12.75" customHeight="1" x14ac:dyDescent="0.2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</row>
    <row r="500" spans="1:31" ht="12.75" customHeight="1" x14ac:dyDescent="0.2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</row>
    <row r="501" spans="1:31" ht="12.75" customHeight="1" x14ac:dyDescent="0.2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</row>
    <row r="502" spans="1:31" ht="12.75" customHeight="1" x14ac:dyDescent="0.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</row>
    <row r="503" spans="1:31" ht="12.75" customHeight="1" x14ac:dyDescent="0.2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</row>
    <row r="504" spans="1:31" ht="12.75" customHeight="1" x14ac:dyDescent="0.2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</row>
    <row r="505" spans="1:31" ht="12.75" customHeight="1" x14ac:dyDescent="0.2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</row>
    <row r="506" spans="1:31" ht="12.75" customHeight="1" x14ac:dyDescent="0.2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</row>
    <row r="507" spans="1:31" ht="12.75" customHeight="1" x14ac:dyDescent="0.2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</row>
    <row r="508" spans="1:31" ht="12.75" customHeight="1" x14ac:dyDescent="0.2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</row>
    <row r="509" spans="1:31" ht="12.75" customHeight="1" x14ac:dyDescent="0.2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</row>
    <row r="510" spans="1:31" ht="12.75" customHeight="1" x14ac:dyDescent="0.2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</row>
    <row r="511" spans="1:31" ht="12.75" customHeight="1" x14ac:dyDescent="0.2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</row>
    <row r="512" spans="1:31" ht="12.75" customHeight="1" x14ac:dyDescent="0.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</row>
    <row r="513" spans="1:31" ht="12.75" customHeight="1" x14ac:dyDescent="0.2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</row>
    <row r="514" spans="1:31" ht="12.75" customHeight="1" x14ac:dyDescent="0.2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</row>
    <row r="515" spans="1:31" ht="12.75" customHeight="1" x14ac:dyDescent="0.2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</row>
    <row r="516" spans="1:31" ht="12.75" customHeight="1" x14ac:dyDescent="0.2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</row>
    <row r="517" spans="1:31" ht="12.75" customHeight="1" x14ac:dyDescent="0.2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</row>
    <row r="518" spans="1:31" ht="12.75" customHeight="1" x14ac:dyDescent="0.2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</row>
    <row r="519" spans="1:31" ht="12.75" customHeight="1" x14ac:dyDescent="0.2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</row>
    <row r="520" spans="1:31" ht="12.75" customHeight="1" x14ac:dyDescent="0.2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</row>
    <row r="521" spans="1:31" ht="12.75" customHeight="1" x14ac:dyDescent="0.2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</row>
    <row r="522" spans="1:31" ht="12.75" customHeight="1" x14ac:dyDescent="0.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</row>
    <row r="523" spans="1:31" ht="12.75" customHeight="1" x14ac:dyDescent="0.2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</row>
    <row r="524" spans="1:31" ht="12.75" customHeight="1" x14ac:dyDescent="0.2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</row>
    <row r="525" spans="1:31" ht="12.75" customHeight="1" x14ac:dyDescent="0.2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</row>
    <row r="526" spans="1:31" ht="12.75" customHeight="1" x14ac:dyDescent="0.2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</row>
    <row r="527" spans="1:31" ht="12.75" customHeight="1" x14ac:dyDescent="0.2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</row>
    <row r="528" spans="1:31" ht="12.75" customHeight="1" x14ac:dyDescent="0.2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</row>
    <row r="529" spans="1:31" ht="12.75" customHeight="1" x14ac:dyDescent="0.2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</row>
    <row r="530" spans="1:31" ht="12.75" customHeight="1" x14ac:dyDescent="0.2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</row>
    <row r="531" spans="1:31" ht="12.75" customHeight="1" x14ac:dyDescent="0.2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</row>
    <row r="532" spans="1:31" ht="12.75" customHeight="1" x14ac:dyDescent="0.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</row>
    <row r="533" spans="1:31" ht="12.75" customHeight="1" x14ac:dyDescent="0.2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</row>
    <row r="534" spans="1:31" ht="12.75" customHeight="1" x14ac:dyDescent="0.2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</row>
    <row r="535" spans="1:31" ht="12.75" customHeight="1" x14ac:dyDescent="0.2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</row>
    <row r="536" spans="1:31" ht="12.75" customHeight="1" x14ac:dyDescent="0.2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</row>
    <row r="537" spans="1:31" ht="12.75" customHeight="1" x14ac:dyDescent="0.2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</row>
    <row r="538" spans="1:31" ht="12.75" customHeight="1" x14ac:dyDescent="0.2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</row>
    <row r="539" spans="1:31" ht="12.75" customHeight="1" x14ac:dyDescent="0.2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</row>
    <row r="540" spans="1:31" ht="12.75" customHeight="1" x14ac:dyDescent="0.2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</row>
    <row r="541" spans="1:31" ht="12.75" customHeight="1" x14ac:dyDescent="0.2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</row>
    <row r="542" spans="1:31" ht="12.75" customHeight="1" x14ac:dyDescent="0.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</row>
    <row r="543" spans="1:31" ht="12.75" customHeight="1" x14ac:dyDescent="0.2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</row>
    <row r="544" spans="1:31" ht="12.75" customHeight="1" x14ac:dyDescent="0.2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</row>
    <row r="545" spans="1:31" ht="12.75" customHeight="1" x14ac:dyDescent="0.2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</row>
    <row r="546" spans="1:31" ht="12.75" customHeight="1" x14ac:dyDescent="0.2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</row>
    <row r="547" spans="1:31" ht="12.75" customHeight="1" x14ac:dyDescent="0.2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</row>
    <row r="548" spans="1:31" ht="12.75" customHeight="1" x14ac:dyDescent="0.2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</row>
    <row r="549" spans="1:31" ht="12.75" customHeight="1" x14ac:dyDescent="0.2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</row>
    <row r="550" spans="1:31" ht="12.75" customHeight="1" x14ac:dyDescent="0.2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</row>
    <row r="551" spans="1:31" ht="12.75" customHeight="1" x14ac:dyDescent="0.2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</row>
    <row r="552" spans="1:31" ht="12.75" customHeight="1" x14ac:dyDescent="0.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</row>
    <row r="553" spans="1:31" ht="12.75" customHeight="1" x14ac:dyDescent="0.2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</row>
    <row r="554" spans="1:31" ht="12.75" customHeight="1" x14ac:dyDescent="0.2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ht="12.75" customHeight="1" x14ac:dyDescent="0.2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</row>
    <row r="556" spans="1:31" ht="12.75" customHeight="1" x14ac:dyDescent="0.2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</row>
    <row r="557" spans="1:31" ht="12.75" customHeight="1" x14ac:dyDescent="0.2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</row>
    <row r="558" spans="1:31" ht="12.75" customHeight="1" x14ac:dyDescent="0.2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</row>
    <row r="559" spans="1:31" ht="12.75" customHeight="1" x14ac:dyDescent="0.2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</row>
    <row r="560" spans="1:31" ht="12.75" customHeight="1" x14ac:dyDescent="0.2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</row>
    <row r="561" spans="1:31" ht="12.75" customHeight="1" x14ac:dyDescent="0.2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</row>
    <row r="562" spans="1:31" ht="12.75" customHeight="1" x14ac:dyDescent="0.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</row>
    <row r="563" spans="1:31" ht="12.75" customHeight="1" x14ac:dyDescent="0.2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</row>
    <row r="564" spans="1:31" ht="12.75" customHeight="1" x14ac:dyDescent="0.2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</row>
    <row r="565" spans="1:31" ht="12.75" customHeight="1" x14ac:dyDescent="0.2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</row>
    <row r="566" spans="1:31" ht="12.75" customHeight="1" x14ac:dyDescent="0.2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</row>
    <row r="567" spans="1:31" ht="12.75" customHeight="1" x14ac:dyDescent="0.2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</row>
    <row r="568" spans="1:31" ht="12.75" customHeight="1" x14ac:dyDescent="0.2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</row>
    <row r="569" spans="1:31" ht="12.75" customHeight="1" x14ac:dyDescent="0.2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</row>
    <row r="570" spans="1:31" ht="12.75" customHeight="1" x14ac:dyDescent="0.2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</row>
    <row r="571" spans="1:31" ht="12.75" customHeight="1" x14ac:dyDescent="0.2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</row>
    <row r="572" spans="1:31" ht="12.75" customHeight="1" x14ac:dyDescent="0.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</row>
    <row r="573" spans="1:31" ht="12.75" customHeight="1" x14ac:dyDescent="0.2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</row>
    <row r="574" spans="1:31" ht="12.75" customHeight="1" x14ac:dyDescent="0.2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</row>
    <row r="575" spans="1:31" ht="12.75" customHeight="1" x14ac:dyDescent="0.2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</row>
    <row r="576" spans="1:31" ht="12.75" customHeight="1" x14ac:dyDescent="0.2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</row>
    <row r="577" spans="1:31" ht="12.75" customHeight="1" x14ac:dyDescent="0.2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</row>
    <row r="578" spans="1:31" ht="12.75" customHeight="1" x14ac:dyDescent="0.2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</row>
    <row r="579" spans="1:31" ht="12.75" customHeight="1" x14ac:dyDescent="0.2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</row>
    <row r="580" spans="1:31" ht="12.75" customHeight="1" x14ac:dyDescent="0.2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</row>
    <row r="581" spans="1:31" ht="12.75" customHeight="1" x14ac:dyDescent="0.2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</row>
    <row r="582" spans="1:31" ht="12.75" customHeight="1" x14ac:dyDescent="0.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</row>
    <row r="583" spans="1:31" ht="12.75" customHeight="1" x14ac:dyDescent="0.2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</row>
    <row r="584" spans="1:31" ht="12.75" customHeight="1" x14ac:dyDescent="0.2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</row>
    <row r="585" spans="1:31" ht="12.75" customHeight="1" x14ac:dyDescent="0.2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</row>
    <row r="586" spans="1:31" ht="12.75" customHeight="1" x14ac:dyDescent="0.2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</row>
    <row r="587" spans="1:31" ht="12.75" customHeight="1" x14ac:dyDescent="0.2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</row>
    <row r="588" spans="1:31" ht="12.75" customHeight="1" x14ac:dyDescent="0.2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</row>
    <row r="589" spans="1:31" ht="12.75" customHeight="1" x14ac:dyDescent="0.2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</row>
    <row r="590" spans="1:31" ht="12.75" customHeight="1" x14ac:dyDescent="0.2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</row>
    <row r="591" spans="1:31" ht="12.75" customHeight="1" x14ac:dyDescent="0.2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</row>
    <row r="592" spans="1:31" ht="12.75" customHeight="1" x14ac:dyDescent="0.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</row>
    <row r="593" spans="1:31" ht="12.75" customHeight="1" x14ac:dyDescent="0.2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</row>
    <row r="594" spans="1:31" ht="12.75" customHeight="1" x14ac:dyDescent="0.2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</row>
    <row r="595" spans="1:31" ht="12.75" customHeight="1" x14ac:dyDescent="0.2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</row>
    <row r="596" spans="1:31" ht="12.75" customHeight="1" x14ac:dyDescent="0.2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</row>
    <row r="597" spans="1:31" ht="12.75" customHeight="1" x14ac:dyDescent="0.2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</row>
    <row r="598" spans="1:31" ht="12.75" customHeight="1" x14ac:dyDescent="0.2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</row>
    <row r="599" spans="1:31" ht="12.75" customHeight="1" x14ac:dyDescent="0.2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</row>
    <row r="600" spans="1:31" ht="12.75" customHeight="1" x14ac:dyDescent="0.2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</row>
    <row r="601" spans="1:31" ht="12.75" customHeight="1" x14ac:dyDescent="0.2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</row>
    <row r="602" spans="1:31" ht="12.75" customHeight="1" x14ac:dyDescent="0.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</row>
    <row r="603" spans="1:31" ht="12.75" customHeight="1" x14ac:dyDescent="0.2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</row>
    <row r="604" spans="1:31" ht="12.75" customHeight="1" x14ac:dyDescent="0.2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</row>
    <row r="605" spans="1:31" ht="12.75" customHeight="1" x14ac:dyDescent="0.2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</row>
    <row r="606" spans="1:31" ht="12.75" customHeight="1" x14ac:dyDescent="0.2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</row>
    <row r="607" spans="1:31" ht="12.75" customHeight="1" x14ac:dyDescent="0.2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</row>
    <row r="608" spans="1:31" ht="12.75" customHeight="1" x14ac:dyDescent="0.2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</row>
    <row r="609" spans="1:31" ht="12.75" customHeight="1" x14ac:dyDescent="0.2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</row>
    <row r="610" spans="1:31" ht="12.75" customHeight="1" x14ac:dyDescent="0.2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</row>
    <row r="611" spans="1:31" ht="12.75" customHeight="1" x14ac:dyDescent="0.2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</row>
    <row r="612" spans="1:31" ht="12.75" customHeight="1" x14ac:dyDescent="0.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</row>
    <row r="613" spans="1:31" ht="12.75" customHeight="1" x14ac:dyDescent="0.2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</row>
    <row r="614" spans="1:31" ht="12.75" customHeight="1" x14ac:dyDescent="0.2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</row>
    <row r="615" spans="1:31" ht="12.75" customHeight="1" x14ac:dyDescent="0.2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</row>
    <row r="616" spans="1:31" ht="12.75" customHeight="1" x14ac:dyDescent="0.2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</row>
    <row r="617" spans="1:31" ht="12.75" customHeight="1" x14ac:dyDescent="0.2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</row>
    <row r="618" spans="1:31" ht="12.75" customHeight="1" x14ac:dyDescent="0.2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</row>
    <row r="619" spans="1:31" ht="12.75" customHeight="1" x14ac:dyDescent="0.2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</row>
    <row r="620" spans="1:31" ht="12.75" customHeight="1" x14ac:dyDescent="0.2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</row>
    <row r="621" spans="1:31" ht="12.75" customHeight="1" x14ac:dyDescent="0.2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</row>
    <row r="622" spans="1:31" ht="12.75" customHeight="1" x14ac:dyDescent="0.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</row>
    <row r="623" spans="1:31" ht="12.75" customHeight="1" x14ac:dyDescent="0.2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</row>
    <row r="624" spans="1:31" ht="12.75" customHeight="1" x14ac:dyDescent="0.2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</row>
    <row r="625" spans="1:31" ht="12.75" customHeight="1" x14ac:dyDescent="0.2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</row>
    <row r="626" spans="1:31" ht="12.75" customHeight="1" x14ac:dyDescent="0.2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</row>
    <row r="627" spans="1:31" ht="12.75" customHeight="1" x14ac:dyDescent="0.2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</row>
    <row r="628" spans="1:31" ht="12.75" customHeight="1" x14ac:dyDescent="0.2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</row>
    <row r="629" spans="1:31" ht="12.75" customHeight="1" x14ac:dyDescent="0.2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</row>
    <row r="630" spans="1:31" ht="12.75" customHeight="1" x14ac:dyDescent="0.2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</row>
    <row r="631" spans="1:31" ht="12.75" customHeight="1" x14ac:dyDescent="0.2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</row>
    <row r="632" spans="1:31" ht="12.75" customHeight="1" x14ac:dyDescent="0.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</row>
    <row r="633" spans="1:31" ht="12.75" customHeight="1" x14ac:dyDescent="0.2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</row>
    <row r="634" spans="1:31" ht="12.75" customHeight="1" x14ac:dyDescent="0.2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</row>
    <row r="635" spans="1:31" ht="12.75" customHeight="1" x14ac:dyDescent="0.2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</row>
    <row r="636" spans="1:31" ht="12.75" customHeight="1" x14ac:dyDescent="0.2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</row>
    <row r="637" spans="1:31" ht="12.75" customHeight="1" x14ac:dyDescent="0.2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</row>
    <row r="638" spans="1:31" ht="12.75" customHeight="1" x14ac:dyDescent="0.2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</row>
    <row r="639" spans="1:31" ht="12.75" customHeight="1" x14ac:dyDescent="0.2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</row>
    <row r="640" spans="1:31" ht="12.75" customHeight="1" x14ac:dyDescent="0.2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</row>
    <row r="641" spans="1:31" ht="12.75" customHeight="1" x14ac:dyDescent="0.2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</row>
    <row r="642" spans="1:31" ht="12.75" customHeight="1" x14ac:dyDescent="0.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</row>
    <row r="643" spans="1:31" ht="12.75" customHeight="1" x14ac:dyDescent="0.2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</row>
    <row r="644" spans="1:31" ht="12.75" customHeight="1" x14ac:dyDescent="0.2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</row>
    <row r="645" spans="1:31" ht="12.75" customHeight="1" x14ac:dyDescent="0.2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</row>
    <row r="646" spans="1:31" ht="12.75" customHeight="1" x14ac:dyDescent="0.2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</row>
    <row r="647" spans="1:31" ht="12.75" customHeight="1" x14ac:dyDescent="0.2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ht="12.75" customHeight="1" x14ac:dyDescent="0.2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</row>
    <row r="649" spans="1:31" ht="12.75" customHeight="1" x14ac:dyDescent="0.2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</row>
    <row r="650" spans="1:31" ht="12.75" customHeight="1" x14ac:dyDescent="0.2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</row>
    <row r="651" spans="1:31" ht="12.75" customHeight="1" x14ac:dyDescent="0.2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</row>
    <row r="652" spans="1:31" ht="12.75" customHeight="1" x14ac:dyDescent="0.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</row>
    <row r="653" spans="1:31" ht="12.75" customHeight="1" x14ac:dyDescent="0.2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</row>
    <row r="654" spans="1:31" ht="12.75" customHeight="1" x14ac:dyDescent="0.2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</row>
    <row r="655" spans="1:31" ht="12.75" customHeight="1" x14ac:dyDescent="0.2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</row>
    <row r="656" spans="1:31" ht="12.75" customHeight="1" x14ac:dyDescent="0.2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ht="12.75" customHeight="1" x14ac:dyDescent="0.2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</row>
    <row r="658" spans="1:31" ht="12.75" customHeight="1" x14ac:dyDescent="0.2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</row>
    <row r="659" spans="1:31" ht="12.75" customHeight="1" x14ac:dyDescent="0.2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</row>
    <row r="660" spans="1:31" ht="12.75" customHeight="1" x14ac:dyDescent="0.2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</row>
    <row r="661" spans="1:31" ht="12.75" customHeight="1" x14ac:dyDescent="0.2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ht="12.75" customHeight="1" x14ac:dyDescent="0.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</row>
    <row r="663" spans="1:31" ht="12.75" customHeight="1" x14ac:dyDescent="0.2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</row>
    <row r="664" spans="1:31" ht="12.75" customHeight="1" x14ac:dyDescent="0.2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</row>
    <row r="665" spans="1:31" ht="12.75" customHeight="1" x14ac:dyDescent="0.2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</row>
    <row r="666" spans="1:31" ht="12.75" customHeight="1" x14ac:dyDescent="0.2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</row>
    <row r="667" spans="1:31" ht="12.75" customHeight="1" x14ac:dyDescent="0.2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</row>
    <row r="668" spans="1:31" ht="12.75" customHeight="1" x14ac:dyDescent="0.2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</row>
    <row r="669" spans="1:31" ht="12.75" customHeight="1" x14ac:dyDescent="0.2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</row>
    <row r="670" spans="1:31" ht="12.75" customHeight="1" x14ac:dyDescent="0.2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</row>
    <row r="671" spans="1:31" ht="12.75" customHeight="1" x14ac:dyDescent="0.2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ht="12.75" customHeight="1" x14ac:dyDescent="0.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</row>
    <row r="673" spans="1:31" ht="12.75" customHeight="1" x14ac:dyDescent="0.2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</row>
    <row r="674" spans="1:31" ht="12.75" customHeight="1" x14ac:dyDescent="0.2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</row>
    <row r="675" spans="1:31" ht="12.75" customHeight="1" x14ac:dyDescent="0.2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</row>
    <row r="676" spans="1:31" ht="12.75" customHeight="1" x14ac:dyDescent="0.2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</row>
    <row r="677" spans="1:31" ht="12.75" customHeight="1" x14ac:dyDescent="0.2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</row>
    <row r="678" spans="1:31" ht="12.75" customHeight="1" x14ac:dyDescent="0.2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</row>
    <row r="679" spans="1:31" ht="12.75" customHeight="1" x14ac:dyDescent="0.2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</row>
    <row r="680" spans="1:31" ht="12.75" customHeight="1" x14ac:dyDescent="0.2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</row>
    <row r="681" spans="1:31" ht="12.75" customHeight="1" x14ac:dyDescent="0.2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</row>
    <row r="682" spans="1:31" ht="12.75" customHeight="1" x14ac:dyDescent="0.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</row>
    <row r="683" spans="1:31" ht="12.75" customHeight="1" x14ac:dyDescent="0.2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</row>
    <row r="684" spans="1:31" ht="12.75" customHeight="1" x14ac:dyDescent="0.2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</row>
    <row r="685" spans="1:31" ht="12.75" customHeight="1" x14ac:dyDescent="0.2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</row>
    <row r="686" spans="1:31" ht="12.75" customHeight="1" x14ac:dyDescent="0.2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</row>
    <row r="687" spans="1:31" ht="12.75" customHeight="1" x14ac:dyDescent="0.2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</row>
    <row r="688" spans="1:31" ht="12.75" customHeight="1" x14ac:dyDescent="0.2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</row>
    <row r="689" spans="1:31" ht="12.75" customHeight="1" x14ac:dyDescent="0.2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</row>
    <row r="690" spans="1:31" ht="12.75" customHeight="1" x14ac:dyDescent="0.2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</row>
    <row r="691" spans="1:31" ht="12.75" customHeight="1" x14ac:dyDescent="0.2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</row>
    <row r="692" spans="1:31" ht="12.75" customHeight="1" x14ac:dyDescent="0.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</row>
    <row r="693" spans="1:31" ht="12.75" customHeight="1" x14ac:dyDescent="0.2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</row>
    <row r="694" spans="1:31" ht="12.75" customHeight="1" x14ac:dyDescent="0.2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ht="12.75" customHeight="1" x14ac:dyDescent="0.2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</row>
    <row r="696" spans="1:31" ht="12.75" customHeight="1" x14ac:dyDescent="0.2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</row>
    <row r="697" spans="1:31" ht="12.75" customHeight="1" x14ac:dyDescent="0.2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</row>
    <row r="698" spans="1:31" ht="12.75" customHeight="1" x14ac:dyDescent="0.2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</row>
    <row r="699" spans="1:31" ht="12.75" customHeight="1" x14ac:dyDescent="0.2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</row>
    <row r="700" spans="1:31" ht="12.75" customHeight="1" x14ac:dyDescent="0.2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</row>
    <row r="701" spans="1:31" ht="12.75" customHeight="1" x14ac:dyDescent="0.2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</row>
    <row r="702" spans="1:31" ht="12.75" customHeight="1" x14ac:dyDescent="0.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</row>
    <row r="703" spans="1:31" ht="12.75" customHeight="1" x14ac:dyDescent="0.2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</row>
    <row r="704" spans="1:31" ht="12.75" customHeight="1" x14ac:dyDescent="0.2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</row>
    <row r="705" spans="1:31" ht="12.75" customHeight="1" x14ac:dyDescent="0.2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</row>
    <row r="706" spans="1:31" ht="12.75" customHeight="1" x14ac:dyDescent="0.2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</row>
    <row r="707" spans="1:31" ht="12.75" customHeight="1" x14ac:dyDescent="0.2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</row>
    <row r="708" spans="1:31" ht="12.75" customHeight="1" x14ac:dyDescent="0.2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</row>
    <row r="709" spans="1:31" ht="12.75" customHeight="1" x14ac:dyDescent="0.2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</row>
    <row r="710" spans="1:31" ht="12.75" customHeight="1" x14ac:dyDescent="0.2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ht="12.75" customHeight="1" x14ac:dyDescent="0.2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</row>
    <row r="712" spans="1:31" ht="12.75" customHeight="1" x14ac:dyDescent="0.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</row>
    <row r="713" spans="1:31" ht="12.75" customHeight="1" x14ac:dyDescent="0.2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</row>
    <row r="714" spans="1:31" ht="12.75" customHeight="1" x14ac:dyDescent="0.2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</row>
    <row r="715" spans="1:31" ht="12.75" customHeight="1" x14ac:dyDescent="0.2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ht="12.75" customHeight="1" x14ac:dyDescent="0.2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</row>
    <row r="717" spans="1:31" ht="12.75" customHeight="1" x14ac:dyDescent="0.2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ht="12.75" customHeight="1" x14ac:dyDescent="0.2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ht="12.75" customHeight="1" x14ac:dyDescent="0.2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</row>
    <row r="720" spans="1:31" ht="12.75" customHeight="1" x14ac:dyDescent="0.2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</row>
    <row r="721" spans="1:31" ht="12.75" customHeight="1" x14ac:dyDescent="0.2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</row>
    <row r="722" spans="1:31" ht="12.75" customHeight="1" x14ac:dyDescent="0.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</row>
    <row r="723" spans="1:31" ht="12.75" customHeight="1" x14ac:dyDescent="0.2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ht="12.75" customHeight="1" x14ac:dyDescent="0.2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ht="12.75" customHeight="1" x14ac:dyDescent="0.2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</row>
    <row r="726" spans="1:31" ht="12.75" customHeight="1" x14ac:dyDescent="0.2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</row>
    <row r="727" spans="1:31" ht="12.75" customHeight="1" x14ac:dyDescent="0.2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</row>
    <row r="728" spans="1:31" ht="12.75" customHeight="1" x14ac:dyDescent="0.2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</row>
    <row r="729" spans="1:31" ht="12.75" customHeight="1" x14ac:dyDescent="0.2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</row>
    <row r="730" spans="1:31" ht="12.75" customHeight="1" x14ac:dyDescent="0.2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</row>
    <row r="731" spans="1:31" ht="12.75" customHeight="1" x14ac:dyDescent="0.2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</row>
    <row r="732" spans="1:31" ht="12.75" customHeight="1" x14ac:dyDescent="0.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</row>
    <row r="733" spans="1:31" ht="12.75" customHeight="1" x14ac:dyDescent="0.2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</row>
    <row r="734" spans="1:31" ht="12.75" customHeight="1" x14ac:dyDescent="0.2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</row>
    <row r="735" spans="1:31" ht="12.75" customHeight="1" x14ac:dyDescent="0.2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</row>
    <row r="736" spans="1:31" ht="12.75" customHeight="1" x14ac:dyDescent="0.2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</row>
    <row r="737" spans="1:31" ht="12.75" customHeight="1" x14ac:dyDescent="0.2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</row>
    <row r="738" spans="1:31" ht="12.75" customHeight="1" x14ac:dyDescent="0.2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</row>
    <row r="739" spans="1:31" ht="12.75" customHeight="1" x14ac:dyDescent="0.2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</row>
    <row r="740" spans="1:31" ht="12.75" customHeight="1" x14ac:dyDescent="0.2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</row>
    <row r="741" spans="1:31" ht="12.75" customHeight="1" x14ac:dyDescent="0.2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</row>
    <row r="742" spans="1:31" ht="12.75" customHeight="1" x14ac:dyDescent="0.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</row>
    <row r="743" spans="1:31" ht="12.75" customHeight="1" x14ac:dyDescent="0.2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</row>
    <row r="744" spans="1:31" ht="12.75" customHeight="1" x14ac:dyDescent="0.2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</row>
    <row r="745" spans="1:31" ht="12.75" customHeight="1" x14ac:dyDescent="0.2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</row>
    <row r="746" spans="1:31" ht="12.75" customHeight="1" x14ac:dyDescent="0.2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</row>
    <row r="747" spans="1:31" ht="12.75" customHeight="1" x14ac:dyDescent="0.2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</row>
    <row r="748" spans="1:31" ht="12.75" customHeight="1" x14ac:dyDescent="0.2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</row>
    <row r="749" spans="1:31" ht="12.75" customHeight="1" x14ac:dyDescent="0.2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</row>
    <row r="750" spans="1:31" ht="12.75" customHeight="1" x14ac:dyDescent="0.2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</row>
    <row r="751" spans="1:31" ht="12.75" customHeight="1" x14ac:dyDescent="0.2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</row>
    <row r="752" spans="1:31" ht="12.75" customHeight="1" x14ac:dyDescent="0.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</row>
    <row r="753" spans="1:31" ht="12.75" customHeight="1" x14ac:dyDescent="0.2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</row>
    <row r="754" spans="1:31" ht="12.75" customHeight="1" x14ac:dyDescent="0.2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</row>
    <row r="755" spans="1:31" ht="12.75" customHeight="1" x14ac:dyDescent="0.2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</row>
    <row r="756" spans="1:31" ht="12.75" customHeight="1" x14ac:dyDescent="0.2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</row>
    <row r="757" spans="1:31" ht="12.75" customHeight="1" x14ac:dyDescent="0.2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</row>
    <row r="758" spans="1:31" ht="12.75" customHeight="1" x14ac:dyDescent="0.2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</row>
    <row r="759" spans="1:31" ht="12.75" customHeight="1" x14ac:dyDescent="0.2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</row>
    <row r="760" spans="1:31" ht="12.75" customHeight="1" x14ac:dyDescent="0.2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</row>
    <row r="761" spans="1:31" ht="12.75" customHeight="1" x14ac:dyDescent="0.2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</row>
    <row r="762" spans="1:31" ht="12.75" customHeight="1" x14ac:dyDescent="0.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</row>
    <row r="763" spans="1:31" ht="12.75" customHeight="1" x14ac:dyDescent="0.2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</row>
    <row r="764" spans="1:31" ht="12.75" customHeight="1" x14ac:dyDescent="0.2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</row>
    <row r="765" spans="1:31" ht="12.75" customHeight="1" x14ac:dyDescent="0.2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</row>
    <row r="766" spans="1:31" ht="12.75" customHeight="1" x14ac:dyDescent="0.2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</row>
    <row r="767" spans="1:31" ht="12.75" customHeight="1" x14ac:dyDescent="0.2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</row>
    <row r="768" spans="1:31" ht="12.75" customHeight="1" x14ac:dyDescent="0.2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</row>
    <row r="769" spans="1:31" ht="12.75" customHeight="1" x14ac:dyDescent="0.2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</row>
    <row r="770" spans="1:31" ht="12.75" customHeight="1" x14ac:dyDescent="0.2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</row>
    <row r="771" spans="1:31" ht="12.75" customHeight="1" x14ac:dyDescent="0.2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</row>
    <row r="772" spans="1:31" ht="12.75" customHeight="1" x14ac:dyDescent="0.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</row>
    <row r="773" spans="1:31" ht="12.75" customHeight="1" x14ac:dyDescent="0.2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</row>
    <row r="774" spans="1:31" ht="12.75" customHeight="1" x14ac:dyDescent="0.2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</row>
    <row r="775" spans="1:31" ht="12.75" customHeight="1" x14ac:dyDescent="0.2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</row>
    <row r="776" spans="1:31" ht="12.75" customHeight="1" x14ac:dyDescent="0.2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</row>
    <row r="777" spans="1:31" ht="12.75" customHeight="1" x14ac:dyDescent="0.2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</row>
    <row r="778" spans="1:31" ht="12.75" customHeight="1" x14ac:dyDescent="0.2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</row>
    <row r="779" spans="1:31" ht="12.75" customHeight="1" x14ac:dyDescent="0.2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</row>
    <row r="780" spans="1:31" ht="12.75" customHeight="1" x14ac:dyDescent="0.2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</row>
    <row r="781" spans="1:31" ht="12.75" customHeight="1" x14ac:dyDescent="0.2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</row>
    <row r="782" spans="1:31" ht="12.75" customHeight="1" x14ac:dyDescent="0.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</row>
    <row r="783" spans="1:31" ht="12.75" customHeight="1" x14ac:dyDescent="0.2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</row>
    <row r="784" spans="1:31" ht="12.75" customHeight="1" x14ac:dyDescent="0.2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</row>
    <row r="785" spans="1:31" ht="12.75" customHeight="1" x14ac:dyDescent="0.2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</row>
    <row r="786" spans="1:31" ht="12.75" customHeight="1" x14ac:dyDescent="0.2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</row>
    <row r="787" spans="1:31" ht="12.75" customHeight="1" x14ac:dyDescent="0.2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</row>
    <row r="788" spans="1:31" ht="12.75" customHeight="1" x14ac:dyDescent="0.2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</row>
    <row r="789" spans="1:31" ht="12.75" customHeight="1" x14ac:dyDescent="0.2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</row>
    <row r="790" spans="1:31" ht="12.75" customHeight="1" x14ac:dyDescent="0.2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</row>
    <row r="791" spans="1:31" ht="12.75" customHeight="1" x14ac:dyDescent="0.2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</row>
    <row r="792" spans="1:31" ht="12.75" customHeight="1" x14ac:dyDescent="0.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</row>
    <row r="793" spans="1:31" ht="12.75" customHeight="1" x14ac:dyDescent="0.2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</row>
    <row r="794" spans="1:31" ht="12.75" customHeight="1" x14ac:dyDescent="0.2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</row>
    <row r="795" spans="1:31" ht="12.75" customHeight="1" x14ac:dyDescent="0.2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</row>
    <row r="796" spans="1:31" ht="12.75" customHeight="1" x14ac:dyDescent="0.2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</row>
    <row r="797" spans="1:31" ht="12.75" customHeight="1" x14ac:dyDescent="0.2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</row>
    <row r="798" spans="1:31" ht="12.75" customHeight="1" x14ac:dyDescent="0.2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</row>
    <row r="799" spans="1:31" ht="12.75" customHeight="1" x14ac:dyDescent="0.2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</row>
    <row r="800" spans="1:31" ht="12.75" customHeight="1" x14ac:dyDescent="0.2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</row>
    <row r="801" spans="1:31" ht="12.75" customHeight="1" x14ac:dyDescent="0.2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</row>
    <row r="802" spans="1:31" ht="12.75" customHeight="1" x14ac:dyDescent="0.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</row>
    <row r="803" spans="1:31" ht="12.75" customHeight="1" x14ac:dyDescent="0.2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</row>
    <row r="804" spans="1:31" ht="12.75" customHeight="1" x14ac:dyDescent="0.2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</row>
    <row r="805" spans="1:31" ht="12.75" customHeight="1" x14ac:dyDescent="0.2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</row>
    <row r="806" spans="1:31" ht="12.75" customHeight="1" x14ac:dyDescent="0.2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</row>
    <row r="807" spans="1:31" ht="12.75" customHeight="1" x14ac:dyDescent="0.2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</row>
    <row r="808" spans="1:31" ht="12.75" customHeight="1" x14ac:dyDescent="0.2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</row>
    <row r="809" spans="1:31" ht="12.75" customHeight="1" x14ac:dyDescent="0.2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</row>
    <row r="810" spans="1:31" ht="12.75" customHeight="1" x14ac:dyDescent="0.2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</row>
    <row r="811" spans="1:31" ht="12.75" customHeight="1" x14ac:dyDescent="0.2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</row>
    <row r="812" spans="1:31" ht="12.75" customHeight="1" x14ac:dyDescent="0.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</row>
    <row r="813" spans="1:31" ht="12.75" customHeight="1" x14ac:dyDescent="0.2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</row>
    <row r="814" spans="1:31" ht="12.75" customHeight="1" x14ac:dyDescent="0.2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</row>
    <row r="815" spans="1:31" ht="12.75" customHeight="1" x14ac:dyDescent="0.2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</row>
    <row r="816" spans="1:31" ht="12.75" customHeight="1" x14ac:dyDescent="0.2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</row>
    <row r="817" spans="1:31" ht="12.75" customHeight="1" x14ac:dyDescent="0.2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</row>
    <row r="818" spans="1:31" ht="12.75" customHeight="1" x14ac:dyDescent="0.2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</row>
    <row r="819" spans="1:31" ht="12.75" customHeight="1" x14ac:dyDescent="0.2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</row>
    <row r="820" spans="1:31" ht="12.75" customHeight="1" x14ac:dyDescent="0.2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</row>
    <row r="821" spans="1:31" ht="12.75" customHeight="1" x14ac:dyDescent="0.2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</row>
    <row r="822" spans="1:31" ht="12.75" customHeight="1" x14ac:dyDescent="0.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</row>
    <row r="823" spans="1:31" ht="12.75" customHeight="1" x14ac:dyDescent="0.2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</row>
    <row r="824" spans="1:31" ht="12.75" customHeight="1" x14ac:dyDescent="0.2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</row>
    <row r="825" spans="1:31" ht="12.75" customHeight="1" x14ac:dyDescent="0.2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</row>
    <row r="826" spans="1:31" ht="12.75" customHeight="1" x14ac:dyDescent="0.2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</row>
    <row r="827" spans="1:31" ht="12.75" customHeight="1" x14ac:dyDescent="0.2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</row>
    <row r="828" spans="1:31" ht="12.75" customHeight="1" x14ac:dyDescent="0.2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</row>
    <row r="829" spans="1:31" ht="12.75" customHeight="1" x14ac:dyDescent="0.2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</row>
    <row r="830" spans="1:31" ht="12.75" customHeight="1" x14ac:dyDescent="0.2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</row>
    <row r="831" spans="1:31" ht="12.75" customHeight="1" x14ac:dyDescent="0.2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</row>
    <row r="832" spans="1:31" ht="12.75" customHeight="1" x14ac:dyDescent="0.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</row>
    <row r="833" spans="1:31" ht="12.75" customHeight="1" x14ac:dyDescent="0.2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</row>
    <row r="834" spans="1:31" ht="12.75" customHeight="1" x14ac:dyDescent="0.2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</row>
    <row r="835" spans="1:31" ht="12.75" customHeight="1" x14ac:dyDescent="0.2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</row>
    <row r="836" spans="1:31" ht="12.75" customHeight="1" x14ac:dyDescent="0.2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</row>
    <row r="837" spans="1:31" ht="12.75" customHeight="1" x14ac:dyDescent="0.2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</row>
    <row r="838" spans="1:31" ht="12.75" customHeight="1" x14ac:dyDescent="0.2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</row>
    <row r="839" spans="1:31" ht="12.75" customHeight="1" x14ac:dyDescent="0.2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</row>
    <row r="840" spans="1:31" ht="12.75" customHeight="1" x14ac:dyDescent="0.2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</row>
    <row r="841" spans="1:31" ht="12.75" customHeight="1" x14ac:dyDescent="0.2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</row>
    <row r="842" spans="1:31" ht="12.75" customHeight="1" x14ac:dyDescent="0.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</row>
    <row r="843" spans="1:31" ht="12.75" customHeight="1" x14ac:dyDescent="0.2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</row>
    <row r="844" spans="1:31" ht="12.75" customHeight="1" x14ac:dyDescent="0.2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</row>
    <row r="845" spans="1:31" ht="12.75" customHeight="1" x14ac:dyDescent="0.2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</row>
    <row r="846" spans="1:31" ht="12.75" customHeight="1" x14ac:dyDescent="0.2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</row>
    <row r="847" spans="1:31" ht="12.75" customHeight="1" x14ac:dyDescent="0.2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</row>
    <row r="848" spans="1:31" ht="12.75" customHeight="1" x14ac:dyDescent="0.2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</row>
    <row r="849" spans="1:31" ht="12.75" customHeight="1" x14ac:dyDescent="0.2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</row>
    <row r="850" spans="1:31" ht="12.75" customHeight="1" x14ac:dyDescent="0.2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</row>
    <row r="851" spans="1:31" ht="12.75" customHeight="1" x14ac:dyDescent="0.2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</row>
    <row r="852" spans="1:31" ht="12.75" customHeight="1" x14ac:dyDescent="0.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</row>
    <row r="853" spans="1:31" ht="12.75" customHeight="1" x14ac:dyDescent="0.2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</row>
    <row r="854" spans="1:31" ht="12.75" customHeight="1" x14ac:dyDescent="0.2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</row>
    <row r="855" spans="1:31" ht="12.75" customHeight="1" x14ac:dyDescent="0.2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</row>
    <row r="856" spans="1:31" ht="12.75" customHeight="1" x14ac:dyDescent="0.2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</row>
    <row r="857" spans="1:31" ht="12.75" customHeight="1" x14ac:dyDescent="0.2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</row>
    <row r="858" spans="1:31" ht="12.75" customHeight="1" x14ac:dyDescent="0.2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</row>
    <row r="859" spans="1:31" ht="12.75" customHeight="1" x14ac:dyDescent="0.2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</row>
    <row r="860" spans="1:31" ht="12.75" customHeight="1" x14ac:dyDescent="0.2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</row>
    <row r="861" spans="1:31" ht="12.75" customHeight="1" x14ac:dyDescent="0.2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</row>
    <row r="862" spans="1:31" ht="12.75" customHeight="1" x14ac:dyDescent="0.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</row>
    <row r="863" spans="1:31" ht="12.75" customHeight="1" x14ac:dyDescent="0.2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</row>
    <row r="864" spans="1:31" ht="12.75" customHeight="1" x14ac:dyDescent="0.2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</row>
    <row r="865" spans="1:31" ht="12.75" customHeight="1" x14ac:dyDescent="0.2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</row>
    <row r="866" spans="1:31" ht="12.75" customHeight="1" x14ac:dyDescent="0.2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</row>
    <row r="867" spans="1:31" ht="12.75" customHeight="1" x14ac:dyDescent="0.2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</row>
    <row r="868" spans="1:31" ht="12.75" customHeight="1" x14ac:dyDescent="0.2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</row>
    <row r="869" spans="1:31" ht="12.75" customHeight="1" x14ac:dyDescent="0.2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</row>
    <row r="870" spans="1:31" ht="12.75" customHeight="1" x14ac:dyDescent="0.2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</row>
    <row r="871" spans="1:31" ht="12.75" customHeight="1" x14ac:dyDescent="0.2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</row>
    <row r="872" spans="1:31" ht="12.75" customHeight="1" x14ac:dyDescent="0.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</row>
    <row r="873" spans="1:31" ht="12.75" customHeight="1" x14ac:dyDescent="0.2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</row>
    <row r="874" spans="1:31" ht="12.75" customHeight="1" x14ac:dyDescent="0.2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</row>
    <row r="875" spans="1:31" ht="12.75" customHeight="1" x14ac:dyDescent="0.2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</row>
    <row r="876" spans="1:31" ht="12.75" customHeight="1" x14ac:dyDescent="0.2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</row>
    <row r="877" spans="1:31" ht="12.75" customHeight="1" x14ac:dyDescent="0.2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</row>
    <row r="878" spans="1:31" ht="12.75" customHeight="1" x14ac:dyDescent="0.2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</row>
    <row r="879" spans="1:31" ht="12.75" customHeight="1" x14ac:dyDescent="0.2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</row>
    <row r="880" spans="1:31" ht="12.75" customHeight="1" x14ac:dyDescent="0.2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</row>
    <row r="881" spans="1:31" ht="12.75" customHeight="1" x14ac:dyDescent="0.2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</row>
    <row r="882" spans="1:31" ht="12.75" customHeight="1" x14ac:dyDescent="0.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</row>
    <row r="883" spans="1:31" ht="12.75" customHeight="1" x14ac:dyDescent="0.2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</row>
    <row r="884" spans="1:31" ht="12.75" customHeight="1" x14ac:dyDescent="0.2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</row>
    <row r="885" spans="1:31" ht="12.75" customHeight="1" x14ac:dyDescent="0.2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</row>
    <row r="886" spans="1:31" ht="12.75" customHeight="1" x14ac:dyDescent="0.2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</row>
    <row r="887" spans="1:31" ht="12.75" customHeight="1" x14ac:dyDescent="0.2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</row>
    <row r="888" spans="1:31" ht="12.75" customHeight="1" x14ac:dyDescent="0.2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</row>
    <row r="889" spans="1:31" ht="12.75" customHeight="1" x14ac:dyDescent="0.2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</row>
    <row r="890" spans="1:31" ht="12.75" customHeight="1" x14ac:dyDescent="0.2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</row>
    <row r="891" spans="1:31" ht="12.75" customHeight="1" x14ac:dyDescent="0.2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</row>
    <row r="892" spans="1:31" ht="12.75" customHeight="1" x14ac:dyDescent="0.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</row>
    <row r="893" spans="1:31" ht="12.75" customHeight="1" x14ac:dyDescent="0.2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</row>
    <row r="894" spans="1:31" ht="12.75" customHeight="1" x14ac:dyDescent="0.2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</row>
    <row r="895" spans="1:31" ht="12.75" customHeight="1" x14ac:dyDescent="0.2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</row>
    <row r="896" spans="1:31" ht="12.75" customHeight="1" x14ac:dyDescent="0.2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</row>
    <row r="897" spans="1:31" ht="12.75" customHeight="1" x14ac:dyDescent="0.2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</row>
    <row r="898" spans="1:31" ht="12.75" customHeight="1" x14ac:dyDescent="0.2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</row>
    <row r="899" spans="1:31" ht="12.75" customHeight="1" x14ac:dyDescent="0.2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</row>
    <row r="900" spans="1:31" ht="12.75" customHeight="1" x14ac:dyDescent="0.2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</row>
    <row r="901" spans="1:31" ht="12.75" customHeight="1" x14ac:dyDescent="0.2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</row>
    <row r="902" spans="1:31" ht="12.75" customHeight="1" x14ac:dyDescent="0.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</row>
    <row r="903" spans="1:31" ht="12.75" customHeight="1" x14ac:dyDescent="0.2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</row>
    <row r="904" spans="1:31" ht="12.75" customHeight="1" x14ac:dyDescent="0.2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</row>
    <row r="905" spans="1:31" ht="12.75" customHeight="1" x14ac:dyDescent="0.2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</row>
    <row r="906" spans="1:31" ht="12.75" customHeight="1" x14ac:dyDescent="0.2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</row>
    <row r="907" spans="1:31" ht="12.75" customHeight="1" x14ac:dyDescent="0.2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</row>
    <row r="908" spans="1:31" ht="12.75" customHeight="1" x14ac:dyDescent="0.2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</row>
    <row r="909" spans="1:31" ht="12.75" customHeight="1" x14ac:dyDescent="0.2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</row>
    <row r="910" spans="1:31" ht="12.75" customHeight="1" x14ac:dyDescent="0.2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</row>
    <row r="911" spans="1:31" ht="12.75" customHeight="1" x14ac:dyDescent="0.2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</row>
    <row r="912" spans="1:31" ht="12.75" customHeight="1" x14ac:dyDescent="0.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</row>
    <row r="913" spans="1:31" ht="12.75" customHeight="1" x14ac:dyDescent="0.2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</row>
    <row r="914" spans="1:31" ht="12.75" customHeight="1" x14ac:dyDescent="0.2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</row>
    <row r="915" spans="1:31" ht="12.75" customHeight="1" x14ac:dyDescent="0.2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</row>
    <row r="916" spans="1:31" ht="12.75" customHeight="1" x14ac:dyDescent="0.2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</row>
    <row r="917" spans="1:31" ht="12.75" customHeight="1" x14ac:dyDescent="0.2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</row>
    <row r="918" spans="1:31" ht="12.75" customHeight="1" x14ac:dyDescent="0.2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</row>
    <row r="919" spans="1:31" ht="12.75" customHeight="1" x14ac:dyDescent="0.2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</row>
    <row r="920" spans="1:31" ht="12.75" customHeight="1" x14ac:dyDescent="0.2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</row>
    <row r="921" spans="1:31" ht="12.75" customHeight="1" x14ac:dyDescent="0.2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</row>
    <row r="922" spans="1:31" ht="12.75" customHeight="1" x14ac:dyDescent="0.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</row>
    <row r="923" spans="1:31" ht="12.75" customHeight="1" x14ac:dyDescent="0.2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</row>
    <row r="924" spans="1:31" ht="12.75" customHeight="1" x14ac:dyDescent="0.2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</row>
    <row r="925" spans="1:31" ht="12.75" customHeight="1" x14ac:dyDescent="0.2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</row>
    <row r="926" spans="1:31" ht="12.75" customHeight="1" x14ac:dyDescent="0.2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</row>
    <row r="927" spans="1:31" ht="12.75" customHeight="1" x14ac:dyDescent="0.2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</row>
    <row r="928" spans="1:31" ht="12.75" customHeight="1" x14ac:dyDescent="0.2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</row>
    <row r="929" spans="1:31" ht="12.75" customHeight="1" x14ac:dyDescent="0.2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</row>
    <row r="930" spans="1:31" ht="12.75" customHeight="1" x14ac:dyDescent="0.2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</row>
    <row r="931" spans="1:31" ht="12.75" customHeight="1" x14ac:dyDescent="0.2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</row>
    <row r="932" spans="1:31" ht="12.75" customHeight="1" x14ac:dyDescent="0.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</row>
    <row r="933" spans="1:31" ht="12.75" customHeight="1" x14ac:dyDescent="0.2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</row>
    <row r="934" spans="1:31" ht="12.75" customHeight="1" x14ac:dyDescent="0.2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</row>
    <row r="935" spans="1:31" ht="12.75" customHeight="1" x14ac:dyDescent="0.2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</row>
    <row r="936" spans="1:31" ht="12.75" customHeight="1" x14ac:dyDescent="0.2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</row>
    <row r="937" spans="1:31" ht="12.75" customHeight="1" x14ac:dyDescent="0.2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</row>
    <row r="938" spans="1:31" ht="12.75" customHeight="1" x14ac:dyDescent="0.2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</row>
    <row r="939" spans="1:31" ht="12.75" customHeight="1" x14ac:dyDescent="0.2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</row>
    <row r="940" spans="1:31" ht="12.75" customHeight="1" x14ac:dyDescent="0.2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</row>
    <row r="941" spans="1:31" ht="12.75" customHeight="1" x14ac:dyDescent="0.2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</row>
    <row r="942" spans="1:31" ht="12.75" customHeight="1" x14ac:dyDescent="0.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</row>
    <row r="943" spans="1:31" ht="12.75" customHeight="1" x14ac:dyDescent="0.2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</row>
    <row r="944" spans="1:31" ht="12.75" customHeight="1" x14ac:dyDescent="0.2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</row>
    <row r="945" spans="1:31" ht="12.75" customHeight="1" x14ac:dyDescent="0.2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</row>
    <row r="946" spans="1:31" ht="12.75" customHeight="1" x14ac:dyDescent="0.2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</row>
    <row r="947" spans="1:31" ht="12.75" customHeight="1" x14ac:dyDescent="0.2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</row>
    <row r="948" spans="1:31" ht="12.75" customHeight="1" x14ac:dyDescent="0.2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</row>
    <row r="949" spans="1:31" ht="12.75" customHeight="1" x14ac:dyDescent="0.2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</row>
    <row r="950" spans="1:31" ht="12.75" customHeight="1" x14ac:dyDescent="0.2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</row>
    <row r="951" spans="1:31" ht="12.75" customHeight="1" x14ac:dyDescent="0.2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</row>
    <row r="952" spans="1:31" ht="12.75" customHeight="1" x14ac:dyDescent="0.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</row>
    <row r="953" spans="1:31" ht="12.75" customHeight="1" x14ac:dyDescent="0.2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</row>
    <row r="954" spans="1:31" ht="12.75" customHeight="1" x14ac:dyDescent="0.2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</row>
    <row r="955" spans="1:31" ht="12.75" customHeight="1" x14ac:dyDescent="0.2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</row>
    <row r="956" spans="1:31" ht="12.75" customHeight="1" x14ac:dyDescent="0.2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</row>
    <row r="957" spans="1:31" ht="12.75" customHeight="1" x14ac:dyDescent="0.2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</row>
    <row r="958" spans="1:31" ht="12.75" customHeight="1" x14ac:dyDescent="0.2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</row>
    <row r="959" spans="1:31" ht="12.75" customHeight="1" x14ac:dyDescent="0.2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</row>
    <row r="960" spans="1:31" ht="12.75" customHeight="1" x14ac:dyDescent="0.2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</row>
    <row r="961" spans="1:31" ht="12.75" customHeight="1" x14ac:dyDescent="0.2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</row>
    <row r="962" spans="1:31" ht="12.75" customHeight="1" x14ac:dyDescent="0.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</row>
    <row r="963" spans="1:31" ht="12.75" customHeight="1" x14ac:dyDescent="0.2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</row>
    <row r="964" spans="1:31" ht="12.75" customHeight="1" x14ac:dyDescent="0.2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</row>
    <row r="965" spans="1:31" ht="12.75" customHeight="1" x14ac:dyDescent="0.2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</row>
    <row r="966" spans="1:31" ht="12.75" customHeight="1" x14ac:dyDescent="0.2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</row>
    <row r="967" spans="1:31" ht="12.75" customHeight="1" x14ac:dyDescent="0.2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</row>
    <row r="968" spans="1:31" ht="12.75" customHeight="1" x14ac:dyDescent="0.2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</row>
    <row r="969" spans="1:31" ht="12.75" customHeight="1" x14ac:dyDescent="0.2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</row>
    <row r="970" spans="1:31" ht="12.75" customHeight="1" x14ac:dyDescent="0.2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</row>
    <row r="971" spans="1:31" ht="12.75" customHeight="1" x14ac:dyDescent="0.2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</row>
    <row r="972" spans="1:31" ht="12.75" customHeight="1" x14ac:dyDescent="0.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</row>
    <row r="973" spans="1:31" ht="12.75" customHeight="1" x14ac:dyDescent="0.2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</row>
    <row r="974" spans="1:31" ht="12.75" customHeight="1" x14ac:dyDescent="0.2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</row>
    <row r="975" spans="1:31" ht="12.75" customHeight="1" x14ac:dyDescent="0.2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</row>
    <row r="976" spans="1:31" ht="12.75" customHeight="1" x14ac:dyDescent="0.2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</row>
    <row r="977" spans="1:31" ht="12.75" customHeight="1" x14ac:dyDescent="0.2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</row>
    <row r="978" spans="1:31" ht="12.75" customHeight="1" x14ac:dyDescent="0.2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</row>
    <row r="979" spans="1:31" ht="12.75" customHeight="1" x14ac:dyDescent="0.2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</row>
    <row r="980" spans="1:31" ht="12.75" customHeight="1" x14ac:dyDescent="0.2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</row>
    <row r="981" spans="1:31" ht="12.75" customHeight="1" x14ac:dyDescent="0.2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</row>
    <row r="982" spans="1:31" ht="12.75" customHeight="1" x14ac:dyDescent="0.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</row>
    <row r="983" spans="1:31" ht="12.75" customHeight="1" x14ac:dyDescent="0.2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</row>
    <row r="984" spans="1:31" ht="12.75" customHeight="1" x14ac:dyDescent="0.2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</row>
    <row r="985" spans="1:31" ht="12.75" customHeight="1" x14ac:dyDescent="0.2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</row>
    <row r="986" spans="1:31" ht="12.75" customHeight="1" x14ac:dyDescent="0.2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</row>
    <row r="987" spans="1:31" ht="12.75" customHeight="1" x14ac:dyDescent="0.2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</row>
    <row r="988" spans="1:31" ht="12.75" customHeight="1" x14ac:dyDescent="0.2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</row>
    <row r="989" spans="1:31" ht="12.75" customHeight="1" x14ac:dyDescent="0.2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</row>
    <row r="990" spans="1:31" ht="12.75" customHeight="1" x14ac:dyDescent="0.2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</row>
    <row r="991" spans="1:31" ht="12.75" customHeight="1" x14ac:dyDescent="0.2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</row>
    <row r="992" spans="1:31" ht="12.75" customHeight="1" x14ac:dyDescent="0.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</row>
    <row r="993" spans="1:31" ht="12.75" customHeight="1" x14ac:dyDescent="0.2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</row>
    <row r="994" spans="1:31" ht="12.75" customHeight="1" x14ac:dyDescent="0.2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</row>
    <row r="995" spans="1:31" ht="12.75" customHeight="1" x14ac:dyDescent="0.2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</row>
    <row r="996" spans="1:31" ht="12.75" customHeight="1" x14ac:dyDescent="0.2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</row>
    <row r="997" spans="1:31" ht="12.75" customHeight="1" x14ac:dyDescent="0.2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</row>
    <row r="998" spans="1:31" ht="12.75" customHeight="1" x14ac:dyDescent="0.2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</row>
    <row r="999" spans="1:31" ht="12.75" customHeight="1" x14ac:dyDescent="0.2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</row>
    <row r="1000" spans="1:31" ht="12.75" customHeight="1" x14ac:dyDescent="0.2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</row>
  </sheetData>
  <mergeCells count="84">
    <mergeCell ref="I63:K63"/>
    <mergeCell ref="I56:K56"/>
    <mergeCell ref="G13:G14"/>
    <mergeCell ref="H13:H14"/>
    <mergeCell ref="I13:I14"/>
    <mergeCell ref="F63:H63"/>
    <mergeCell ref="F54:H54"/>
    <mergeCell ref="F58:H58"/>
    <mergeCell ref="F56:H56"/>
    <mergeCell ref="I54:K54"/>
    <mergeCell ref="I58:K58"/>
    <mergeCell ref="A44:B44"/>
    <mergeCell ref="A43:B43"/>
    <mergeCell ref="A45:B45"/>
    <mergeCell ref="E13:E14"/>
    <mergeCell ref="A51:B51"/>
    <mergeCell ref="A27:B27"/>
    <mergeCell ref="A26:B26"/>
    <mergeCell ref="A35:B35"/>
    <mergeCell ref="A36:B36"/>
    <mergeCell ref="A12:D14"/>
    <mergeCell ref="A15:D15"/>
    <mergeCell ref="AB13:AB14"/>
    <mergeCell ref="Z12:AD12"/>
    <mergeCell ref="AD2:AE2"/>
    <mergeCell ref="AD1:AE1"/>
    <mergeCell ref="W13:W14"/>
    <mergeCell ref="A3:AE3"/>
    <mergeCell ref="E12:I12"/>
    <mergeCell ref="J12:T12"/>
    <mergeCell ref="O13:S13"/>
    <mergeCell ref="J13:N13"/>
    <mergeCell ref="T13:T14"/>
    <mergeCell ref="F13:F14"/>
    <mergeCell ref="T74:X74"/>
    <mergeCell ref="M66:N66"/>
    <mergeCell ref="F64:H64"/>
    <mergeCell ref="F73:J73"/>
    <mergeCell ref="F72:J72"/>
    <mergeCell ref="F74:J74"/>
    <mergeCell ref="I68:K68"/>
    <mergeCell ref="I64:K64"/>
    <mergeCell ref="F65:H65"/>
    <mergeCell ref="F66:H66"/>
    <mergeCell ref="I66:K66"/>
    <mergeCell ref="I65:K65"/>
    <mergeCell ref="P54:R54"/>
    <mergeCell ref="U54:W54"/>
    <mergeCell ref="Y56:Z56"/>
    <mergeCell ref="Y57:Z57"/>
    <mergeCell ref="T73:X73"/>
    <mergeCell ref="T72:X72"/>
    <mergeCell ref="U12:U14"/>
    <mergeCell ref="A8:F8"/>
    <mergeCell ref="A9:F9"/>
    <mergeCell ref="A4:AE4"/>
    <mergeCell ref="A6:H6"/>
    <mergeCell ref="A5:F5"/>
    <mergeCell ref="A7:F7"/>
    <mergeCell ref="Z13:Z14"/>
    <mergeCell ref="Y13:Y14"/>
    <mergeCell ref="V13:V14"/>
    <mergeCell ref="AE12:AE14"/>
    <mergeCell ref="AD13:AD14"/>
    <mergeCell ref="AC13:AC14"/>
    <mergeCell ref="AA13:AA14"/>
    <mergeCell ref="V12:Y12"/>
    <mergeCell ref="X13:X14"/>
    <mergeCell ref="AB56:AD56"/>
    <mergeCell ref="AB57:AD57"/>
    <mergeCell ref="AB54:AD54"/>
    <mergeCell ref="AB55:AD55"/>
    <mergeCell ref="M65:N65"/>
    <mergeCell ref="M64:N64"/>
    <mergeCell ref="M63:N63"/>
    <mergeCell ref="U57:W57"/>
    <mergeCell ref="S57:T57"/>
    <mergeCell ref="M58:N58"/>
    <mergeCell ref="U55:W55"/>
    <mergeCell ref="U56:W56"/>
    <mergeCell ref="M56:N56"/>
    <mergeCell ref="Y55:Z55"/>
    <mergeCell ref="Y54:Z54"/>
    <mergeCell ref="L54:O54"/>
  </mergeCells>
  <printOptions horizontalCentered="1"/>
  <pageMargins left="0.12" right="1.1200000000000001" top="0.5" bottom="0.13" header="0" footer="0"/>
  <pageSetup paperSize="5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DO</vt:lpstr>
      <vt:lpstr>ACNHS</vt:lpstr>
      <vt:lpstr>ANHS</vt:lpstr>
      <vt:lpstr>SVNHS</vt:lpstr>
      <vt:lpstr>TNHS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ADAS III</cp:lastModifiedBy>
  <dcterms:modified xsi:type="dcterms:W3CDTF">2021-04-28T06:26:09Z</dcterms:modified>
</cp:coreProperties>
</file>